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kneu/GaTech Dropbox/Rick Neu/Projects/PAPER - Review Creep-Fatigue DS and SX (for EPRI)/ANN Exercise (any orientation)/"/>
    </mc:Choice>
  </mc:AlternateContent>
  <xr:revisionPtr revIDLastSave="0" documentId="13_ncr:1_{77631D7F-CDA1-CE41-B5C8-19AD4C23C901}" xr6:coauthVersionLast="47" xr6:coauthVersionMax="47" xr10:uidLastSave="{00000000-0000-0000-0000-000000000000}"/>
  <bookViews>
    <workbookView xWindow="260" yWindow="500" windowWidth="20060" windowHeight="21060" xr2:uid="{EB722B96-0EE1-A743-BB3D-709AD526F176}"/>
  </bookViews>
  <sheets>
    <sheet name="Summary of LCF and TMF Da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79" i="1" l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45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T579" i="1"/>
  <c r="T578" i="1"/>
  <c r="T577" i="1"/>
  <c r="T576" i="1"/>
  <c r="T575" i="1"/>
  <c r="T574" i="1"/>
  <c r="T573" i="1"/>
  <c r="T572" i="1"/>
  <c r="T528" i="1"/>
  <c r="T531" i="1"/>
  <c r="T530" i="1"/>
  <c r="T529" i="1"/>
  <c r="T527" i="1"/>
  <c r="T526" i="1"/>
  <c r="T525" i="1"/>
  <c r="T524" i="1"/>
  <c r="T523" i="1"/>
  <c r="T522" i="1"/>
  <c r="T521" i="1"/>
  <c r="T520" i="1"/>
  <c r="T519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42" i="1"/>
  <c r="T441" i="1"/>
  <c r="T440" i="1"/>
  <c r="T439" i="1"/>
  <c r="T438" i="1"/>
  <c r="T437" i="1"/>
  <c r="T436" i="1"/>
  <c r="T435" i="1"/>
  <c r="T434" i="1"/>
  <c r="T433" i="1"/>
  <c r="T432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W571" i="1"/>
  <c r="U571" i="1"/>
  <c r="T571" i="1"/>
  <c r="W570" i="1"/>
  <c r="U570" i="1"/>
  <c r="T570" i="1"/>
  <c r="W569" i="1"/>
  <c r="U569" i="1"/>
  <c r="T569" i="1"/>
  <c r="W568" i="1"/>
  <c r="U568" i="1"/>
  <c r="T568" i="1"/>
  <c r="T567" i="1"/>
  <c r="T566" i="1"/>
  <c r="T82" i="1"/>
  <c r="T81" i="1"/>
  <c r="T80" i="1"/>
  <c r="T79" i="1"/>
  <c r="T78" i="1"/>
  <c r="T77" i="1"/>
  <c r="T76" i="1"/>
  <c r="T565" i="1" l="1"/>
  <c r="T564" i="1"/>
  <c r="T563" i="1"/>
  <c r="T562" i="1"/>
  <c r="T561" i="1"/>
  <c r="T560" i="1"/>
  <c r="T559" i="1"/>
  <c r="T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N518" i="1"/>
  <c r="T518" i="1" s="1"/>
  <c r="T452" i="1"/>
  <c r="T451" i="1"/>
  <c r="T450" i="1"/>
  <c r="T449" i="1"/>
  <c r="T448" i="1"/>
  <c r="T447" i="1"/>
  <c r="T446" i="1"/>
  <c r="T445" i="1"/>
  <c r="T444" i="1"/>
  <c r="T443" i="1"/>
  <c r="T390" i="1"/>
  <c r="T389" i="1"/>
  <c r="T388" i="1"/>
  <c r="T387" i="1"/>
  <c r="T386" i="1"/>
  <c r="T385" i="1"/>
  <c r="T384" i="1"/>
  <c r="T383" i="1"/>
  <c r="T382" i="1"/>
  <c r="T381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U237" i="1"/>
  <c r="U236" i="1"/>
  <c r="U235" i="1"/>
  <c r="T237" i="1"/>
  <c r="T236" i="1"/>
  <c r="T235" i="1"/>
  <c r="T228" i="1"/>
  <c r="T227" i="1"/>
  <c r="T226" i="1"/>
  <c r="W228" i="1"/>
  <c r="W227" i="1"/>
  <c r="W226" i="1"/>
  <c r="U228" i="1"/>
  <c r="U227" i="1"/>
  <c r="U226" i="1"/>
  <c r="T234" i="1"/>
  <c r="T233" i="1"/>
  <c r="T232" i="1"/>
  <c r="T231" i="1"/>
  <c r="T230" i="1"/>
  <c r="T229" i="1"/>
  <c r="T505" i="1" l="1"/>
  <c r="T504" i="1"/>
  <c r="T503" i="1"/>
  <c r="T502" i="1"/>
  <c r="T501" i="1"/>
  <c r="T500" i="1"/>
  <c r="T499" i="1"/>
  <c r="T498" i="1"/>
  <c r="T393" i="1"/>
  <c r="T392" i="1"/>
  <c r="T39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62" i="1"/>
  <c r="T263" i="1"/>
  <c r="T261" i="1"/>
  <c r="T266" i="1"/>
  <c r="T265" i="1"/>
  <c r="T264" i="1"/>
  <c r="T260" i="1"/>
  <c r="T259" i="1"/>
  <c r="T258" i="1"/>
  <c r="T245" i="1"/>
  <c r="T244" i="1"/>
  <c r="T243" i="1"/>
  <c r="T242" i="1"/>
  <c r="T241" i="1"/>
  <c r="T240" i="1"/>
  <c r="T239" i="1"/>
  <c r="T238" i="1"/>
  <c r="T223" i="1" l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4" i="1"/>
  <c r="T205" i="1"/>
  <c r="T203" i="1"/>
  <c r="T202" i="1"/>
  <c r="T201" i="1"/>
  <c r="T200" i="1"/>
  <c r="T199" i="1"/>
  <c r="T198" i="1"/>
  <c r="T197" i="1"/>
  <c r="T196" i="1"/>
  <c r="T195" i="1"/>
  <c r="T194" i="1" l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1" i="1"/>
  <c r="T157" i="1"/>
  <c r="T156" i="1"/>
  <c r="T155" i="1"/>
  <c r="T154" i="1"/>
  <c r="T172" i="1"/>
  <c r="T170" i="1"/>
  <c r="T169" i="1"/>
  <c r="T168" i="1"/>
  <c r="T167" i="1"/>
  <c r="T166" i="1"/>
  <c r="T165" i="1"/>
  <c r="T164" i="1"/>
  <c r="T163" i="1"/>
  <c r="T153" i="1"/>
  <c r="T152" i="1"/>
  <c r="T151" i="1"/>
  <c r="T150" i="1"/>
  <c r="T149" i="1"/>
  <c r="T148" i="1"/>
  <c r="T147" i="1"/>
  <c r="T162" i="1"/>
  <c r="T161" i="1"/>
  <c r="T160" i="1"/>
  <c r="T159" i="1"/>
  <c r="T158" i="1"/>
  <c r="T146" i="1"/>
  <c r="T145" i="1"/>
  <c r="T144" i="1"/>
  <c r="T143" i="1"/>
  <c r="T142" i="1"/>
  <c r="T225" i="1"/>
  <c r="T224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Griscom, Eeva</author>
    <author>tc={F03887D6-BBC7-7F4F-97DE-95800C10B142}</author>
    <author>tc={175720A4-6257-3645-A87C-204B3D447364}</author>
  </authors>
  <commentList>
    <comment ref="N226" authorId="0" shapeId="0" xr:uid="{A0EC7555-B474-417B-970C-B8E845688179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Mech Strain Range = Mech Strain Amp. * 2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all below converted to percent</t>
        </r>
      </text>
    </comment>
    <comment ref="Y226" authorId="0" shapeId="0" xr:uid="{088E3ABC-603A-4C3A-B6FF-0045055E3196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Cycles = Reversals / 2</t>
        </r>
      </text>
    </comment>
    <comment ref="N227" authorId="0" shapeId="0" xr:uid="{7E14E2A3-AA14-4207-BEA0-5551553C8FF8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Mech Strain Range = Mech Strain Amp. * 2</t>
        </r>
      </text>
    </comment>
    <comment ref="Y227" authorId="0" shapeId="0" xr:uid="{10842B2D-56DE-4BDF-8C7A-F83BDE0B2876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Cycles = Reversals / 2</t>
        </r>
      </text>
    </comment>
    <comment ref="N228" authorId="0" shapeId="0" xr:uid="{4BE06772-2A02-4037-AB8F-8A37312E458C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Mech Strain Range = Mech Strain Amp. * 2</t>
        </r>
      </text>
    </comment>
    <comment ref="Y228" authorId="0" shapeId="0" xr:uid="{E58604AE-B8FB-4D96-A0D5-AF83FBCBF791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Cycles = Reversals / 2</t>
        </r>
      </text>
    </comment>
    <comment ref="N229" authorId="0" shapeId="0" xr:uid="{56DDEDAC-6B4E-49E7-9438-0205A97C2B41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Mech Strain Range = Mech Strain Amp. * 2</t>
        </r>
      </text>
    </comment>
    <comment ref="Y229" authorId="0" shapeId="0" xr:uid="{5DCBB58E-A4A9-4B9D-A36A-78E6C53BA71B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Cycles = Reversals / 2</t>
        </r>
      </text>
    </comment>
    <comment ref="N230" authorId="0" shapeId="0" xr:uid="{0798427C-EF1D-4D65-A506-366C785DAA96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Mech Strain Range = Mech Strain Amp. * 2</t>
        </r>
      </text>
    </comment>
    <comment ref="Y230" authorId="0" shapeId="0" xr:uid="{DA3E3140-A80C-49AF-9BF1-AA62953F0E23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Cycles = Reversals / 2</t>
        </r>
      </text>
    </comment>
    <comment ref="N231" authorId="0" shapeId="0" xr:uid="{423C927A-A107-44A9-9704-4E95D35B45DD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Mech Strain Range = Mech Strain Amp. * 2</t>
        </r>
      </text>
    </comment>
    <comment ref="Y231" authorId="0" shapeId="0" xr:uid="{8D0AD61B-E6E7-4025-B910-EE86E4D816C6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Cycles = Reversals / 2</t>
        </r>
      </text>
    </comment>
    <comment ref="N232" authorId="0" shapeId="0" xr:uid="{D6C332F1-DA35-4216-9092-1D78ADEE3F26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Mech Strain Range = Mech Strain Amp. * 2</t>
        </r>
      </text>
    </comment>
    <comment ref="Y232" authorId="0" shapeId="0" xr:uid="{0181B9F4-EE48-49A1-8535-0F9CBD04BDB8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Cycles = Reversals / 2</t>
        </r>
      </text>
    </comment>
    <comment ref="N233" authorId="0" shapeId="0" xr:uid="{DD770ACC-3E3B-426F-B308-A004D8CCCA09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Mech Strain Range = Mech Strain Amp. * 2</t>
        </r>
      </text>
    </comment>
    <comment ref="Y233" authorId="0" shapeId="0" xr:uid="{3503917A-44BE-4057-9D23-84D8C9860B58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Cycles = Reversals / 2</t>
        </r>
      </text>
    </comment>
    <comment ref="N234" authorId="0" shapeId="0" xr:uid="{871B1A27-11DC-4578-8248-EB8F0CB778D6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Mech Strain Range = Mech Strain Amp. * 2</t>
        </r>
      </text>
    </comment>
    <comment ref="Y234" authorId="0" shapeId="0" xr:uid="{EC746AE7-168A-43F2-B360-411441E43797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Cycles = Reversals / 2</t>
        </r>
      </text>
    </comment>
    <comment ref="T238" authorId="0" shapeId="0" xr:uid="{6B04CE57-C95C-4781-8702-19CE3C1244FC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Freq = 1 / total cycle time of 777s</t>
        </r>
      </text>
    </comment>
    <comment ref="T239" authorId="0" shapeId="0" xr:uid="{B3754040-0678-47DE-96B4-C8A3D83B4A8B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Freq = 1 / total cycle time of 777s</t>
        </r>
      </text>
    </comment>
    <comment ref="T240" authorId="0" shapeId="0" xr:uid="{B4382BA6-FBF1-46D4-A655-185AC6E8EB59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Freq = 1 / total cycle time of 777s</t>
        </r>
      </text>
    </comment>
    <comment ref="T241" authorId="0" shapeId="0" xr:uid="{99B08091-A1BB-4912-A083-3C725E7867B3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Freq = 1 / total cycle time of 777s</t>
        </r>
      </text>
    </comment>
    <comment ref="T242" authorId="0" shapeId="0" xr:uid="{F0E7AC51-3625-425C-8949-40741342C214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Freq = 1 / total cycle time of 777s</t>
        </r>
      </text>
    </comment>
    <comment ref="T243" authorId="0" shapeId="0" xr:uid="{019F0EA0-B720-4D54-A23E-6B9E2E3CBD44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Freq = 1 / total cycle time of 777s</t>
        </r>
      </text>
    </comment>
    <comment ref="T244" authorId="0" shapeId="0" xr:uid="{F74680D8-110A-4B9B-8071-D299AAE383F6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Freq = 1 / total cycle time of 777s</t>
        </r>
      </text>
    </comment>
    <comment ref="T245" authorId="0" shapeId="0" xr:uid="{5B2FE3C9-5583-4289-B365-9AB0692E77AD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Freq = 1 / total cycle time of 777s</t>
        </r>
      </text>
    </comment>
    <comment ref="AC246" authorId="0" shapeId="0" xr:uid="{744E7B8D-5E59-4271-A485-8F69DF2F0B43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Fig. 2 is raw data, Fig. 7 is final extracted data</t>
        </r>
      </text>
    </comment>
    <comment ref="AC247" authorId="0" shapeId="0" xr:uid="{B0E63985-7865-4B7B-875F-ADD7D5A6B04A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Fig. 2 is raw data, Fig. 7 is final extracted data</t>
        </r>
      </text>
    </comment>
    <comment ref="AC248" authorId="0" shapeId="0" xr:uid="{C1FCCD03-D4ED-4CE7-BA38-9869DA7D0EB9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Fig. 2 is raw data, Fig. 7 is final extracted data</t>
        </r>
      </text>
    </comment>
    <comment ref="AC249" authorId="0" shapeId="0" xr:uid="{6E451F96-D6BB-49C5-8FD2-B43B4FADD72B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Fig. 2 is raw data, Fig. 7 is final extracted data</t>
        </r>
      </text>
    </comment>
    <comment ref="AC250" authorId="0" shapeId="0" xr:uid="{D470E151-1A7F-49AF-8BD0-80F495FF6650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Fig. 2 is raw data, Fig. 7 is final extracted data</t>
        </r>
      </text>
    </comment>
    <comment ref="AC251" authorId="0" shapeId="0" xr:uid="{7BB81CF1-4561-4CD8-9B22-AA3DDA16BF09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Fig. 2 is raw data, Fig. 7 is final extracted data</t>
        </r>
      </text>
    </comment>
    <comment ref="AC252" authorId="0" shapeId="0" xr:uid="{6420464C-C790-4A18-90C5-EFBE57ABA728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Fig. 2 is raw data, Fig. 7 is final extracted data</t>
        </r>
      </text>
    </comment>
    <comment ref="AC253" authorId="0" shapeId="0" xr:uid="{E62D7069-38C1-4026-8022-E90741E6BAEF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Fig. 2 is raw data, Fig. 7 is final extracted data</t>
        </r>
      </text>
    </comment>
    <comment ref="AC254" authorId="0" shapeId="0" xr:uid="{2E464B1E-A868-4C36-94D6-E5E05AEEE498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Fig. 2 is raw data, Fig. 7 is final extracted data</t>
        </r>
      </text>
    </comment>
    <comment ref="AC255" authorId="0" shapeId="0" xr:uid="{89410FC1-1DE1-4CA5-9B31-39FE184C1463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Fig. 2 is raw data, Fig. 7 is final extracted data</t>
        </r>
      </text>
    </comment>
    <comment ref="AC256" authorId="0" shapeId="0" xr:uid="{7B6BA185-A1DE-4653-AA31-350685DAA404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Fig. 2 is raw data, Fig. 7 is final extracted data</t>
        </r>
      </text>
    </comment>
    <comment ref="AC257" authorId="0" shapeId="0" xr:uid="{BC51B8CD-0EC3-48B8-B583-C3CA1FC01AE1}">
      <text>
        <r>
          <rPr>
            <b/>
            <sz val="9"/>
            <color indexed="81"/>
            <rFont val="Tahoma"/>
            <family val="2"/>
          </rPr>
          <t>Griscom, Eeva:</t>
        </r>
        <r>
          <rPr>
            <sz val="9"/>
            <color indexed="81"/>
            <rFont val="Tahoma"/>
            <family val="2"/>
          </rPr>
          <t xml:space="preserve">
Fig. 2 is raw data, Fig. 7 is final extracted data</t>
        </r>
      </text>
    </comment>
    <comment ref="Y391" authorId="0" shapeId="0" xr:uid="{734674BA-C175-4D35-A936-F126C791B49E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avg of 192, 190 and 187</t>
        </r>
      </text>
    </comment>
    <comment ref="Y392" authorId="0" shapeId="0" xr:uid="{B803D842-A364-4855-9AA1-1CE60E5EC8EA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avg of 527, 518 and 516</t>
        </r>
      </text>
    </comment>
    <comment ref="Y393" authorId="0" shapeId="0" xr:uid="{21BABADC-4057-4E7B-B00D-0B903A2D0EC4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avg of 2089, 2056 and 2019</t>
        </r>
      </text>
    </comment>
    <comment ref="Y443" authorId="1" shapeId="0" xr:uid="{F03887D6-BBC7-7F4F-97DE-95800C10B142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taken from plot instead of table.</t>
      </text>
    </comment>
    <comment ref="Y449" authorId="2" shapeId="0" xr:uid="{175720A4-6257-3645-A87C-204B3D447364}">
      <text>
        <t>[Threaded comment]
Your version of Excel allows you to read this threaded comment; however, any edits to it will get removed if the file is opened in a newer version of Excel. Learn more: https://go.microsoft.com/fwlink/?linkid=870924
Comment:
    Value taken from plot instead of table.</t>
      </text>
    </comment>
    <comment ref="N480" authorId="0" shapeId="0" xr:uid="{EE0DB6FF-21B1-444D-AF83-6538B0F1D162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strain % = 100 ( 2*strain amp) = 100 (2* (stress amp / E=123000MPa))</t>
        </r>
      </text>
    </comment>
    <comment ref="N506" authorId="0" shapeId="0" xr:uid="{B208D279-0488-4073-A9AD-CB891A69F63E}">
      <text>
        <r>
          <rPr>
            <b/>
            <sz val="9"/>
            <color rgb="FF000000"/>
            <rFont val="Tahoma"/>
            <family val="2"/>
          </rPr>
          <t>Griscom, Eeva: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data multiplied by 2 since x-axis listed range/2 in %</t>
        </r>
      </text>
    </comment>
  </commentList>
</comments>
</file>

<file path=xl/sharedStrings.xml><?xml version="1.0" encoding="utf-8"?>
<sst xmlns="http://schemas.openxmlformats.org/spreadsheetml/2006/main" count="5529" uniqueCount="232">
  <si>
    <t>Material</t>
  </si>
  <si>
    <t>SX or DS?</t>
  </si>
  <si>
    <t>Mech. Strain Range (%)</t>
  </si>
  <si>
    <t>Control Mode</t>
  </si>
  <si>
    <t>Stress, max (MPa)</t>
  </si>
  <si>
    <t>Stress, min (MPa)</t>
  </si>
  <si>
    <t>Strain Ratio</t>
  </si>
  <si>
    <t>Force Ratio</t>
  </si>
  <si>
    <t>Cycles to Failure</t>
  </si>
  <si>
    <t>Failure Criterion</t>
  </si>
  <si>
    <t>Reference</t>
  </si>
  <si>
    <t>Temperature, max (°C)</t>
  </si>
  <si>
    <t>Strain Rate (1/s) during ramps</t>
  </si>
  <si>
    <t>Cyclic Frequency (Hz) including time holds</t>
  </si>
  <si>
    <t>Special Notes</t>
  </si>
  <si>
    <t>CMSX-8</t>
  </si>
  <si>
    <t>CM247LC</t>
  </si>
  <si>
    <t>SX</t>
  </si>
  <si>
    <t>DS</t>
  </si>
  <si>
    <t>strain-controlled</t>
  </si>
  <si>
    <t>IF</t>
  </si>
  <si>
    <t>30% load drop</t>
  </si>
  <si>
    <t>Estrada Rodas EA, Gorgannejad S, Neu RW. Creep-fatigue behaviour of single-crystal Ni-base superalloy CMSX-8. Fatigue &amp; Fracture of Engineering Materials &amp; Structures. 2019;42:2155-71</t>
  </si>
  <si>
    <t>&lt;001&gt;</t>
  </si>
  <si>
    <t>Loading Direction</t>
  </si>
  <si>
    <t>Dwell Time in Tension (min)</t>
  </si>
  <si>
    <t>Dwell Time in Compression (min)</t>
  </si>
  <si>
    <t>Stress at End of Dwell (MPa)</t>
  </si>
  <si>
    <t>Temperature, min (°C)</t>
  </si>
  <si>
    <t>Generally, either “strain-controlled” or “force-controlled”.</t>
  </si>
  <si>
    <t>For IF, both min and max temperature should be the same.</t>
  </si>
  <si>
    <t>Leave blank if force controlled.</t>
  </si>
  <si>
    <t>Leave blank of strain controlled.</t>
  </si>
  <si>
    <t>For strain-controlled, stabilized (mid-life) value, if known.</t>
  </si>
  <si>
    <t>For example, “30% load drop”</t>
  </si>
  <si>
    <t>For example, non-standard heat treat, coated specimen, extended hold time of XXX hrs on 1st cycle, non-standard specimen, inert gas test environment, …</t>
  </si>
  <si>
    <t>Other Notes</t>
  </si>
  <si>
    <t>GTD-111</t>
  </si>
  <si>
    <t>L</t>
  </si>
  <si>
    <t>TMF</t>
  </si>
  <si>
    <t>20% load drop</t>
  </si>
  <si>
    <t>TMF Cycle Type</t>
  </si>
  <si>
    <t>OP</t>
  </si>
  <si>
    <t>For DS,
L = longitudinal (solidification direction, axis of columnar grains)
T = transverse to solidification direction</t>
  </si>
  <si>
    <t>If strain-controlled, this is the stabilized (near mid-life) value.  Leave blank if not reported.</t>
  </si>
  <si>
    <t>T</t>
  </si>
  <si>
    <t>IP</t>
  </si>
  <si>
    <t>-∞</t>
  </si>
  <si>
    <t>0</t>
  </si>
  <si>
    <t>&lt;111&gt;</t>
  </si>
  <si>
    <t>Runout?</t>
  </si>
  <si>
    <t>Runout</t>
  </si>
  <si>
    <t>Test Type</t>
  </si>
  <si>
    <t>PWA1484</t>
  </si>
  <si>
    <t>&lt;123&gt;</t>
  </si>
  <si>
    <t>-0.9</t>
  </si>
  <si>
    <t>-1</t>
  </si>
  <si>
    <t>-0.8</t>
  </si>
  <si>
    <t>-0.4</t>
  </si>
  <si>
    <t>-0.6</t>
  </si>
  <si>
    <t>1% load drop</t>
  </si>
  <si>
    <t>Life to spec fracture higher (reported)</t>
  </si>
  <si>
    <t>Amaro RL, Antolovich SD, Neu RW. Mechanism-based life model for out-of-phase thermomechanical fatigue in single crystal Ni-base superalloys. Fatigue and Fracture of Engineering Materials and Structures. 2012;35:658-71</t>
  </si>
  <si>
    <t>Amaro RL, Antolovich SD, Neu RW, Fernandez-Zelaia P, Hardin W. Thermomechanical fatigue and bithermal-thermomechanical fatigue of a nickel-base single crystal superalloy. International Journal of Fatigue. 2012;42:165-71</t>
  </si>
  <si>
    <t>STAL-15</t>
  </si>
  <si>
    <t>20 hr hold first cycle</t>
  </si>
  <si>
    <t>10% load drop</t>
  </si>
  <si>
    <t>Segersäll M, Leidermark D, Moverare JJ. Influence of crystal orientation on the thermomechanical fatigue behaviour in a single-crystal superalloy. Materials Science and Engineering: A. 2015;623:68-77</t>
  </si>
  <si>
    <t>Segersäll M, Deng D. A comparative study between in- and out-of-phase thermomechanical fatigue behaviour of a single-crystal superalloy. International Journal of Fatigue. 2021;146:106162</t>
  </si>
  <si>
    <t>René N5</t>
  </si>
  <si>
    <t>25% load drop</t>
  </si>
  <si>
    <t>Lafata MA, Rettberg LH, He MY, Pollock TM. Oxidation-Assisted Crack Growth in Single-Crystal Superalloys during Fatigue with Compressive Holds. Metallurgical and Materials Transactions A. 2018;49:105-16</t>
  </si>
  <si>
    <t>Dwell Type</t>
  </si>
  <si>
    <t>T&amp;C</t>
  </si>
  <si>
    <t>C</t>
  </si>
  <si>
    <t>5% load drop</t>
  </si>
  <si>
    <t>Engler-Pinto CC, Jr., Noseda C, Nazmy MY, Fezai-Aria F. Interaction between Creep and Thermo-Mechanical Fatigue of CM247LC-DS. In: Kissinger RD, Deye DJ, Anton DL, Cetel AD, Nathal MV, Pollock TM, et al., editors. Superalloys 1996: The Minerals, Metals &amp; Materials Society; 1996. p. 319-25</t>
  </si>
  <si>
    <t>T = Tensile dwell
C = Compressive dwell
T&amp;C = both Tensile &amp; Compressive dwell
(occurs at maximum unless noted)</t>
  </si>
  <si>
    <t xml:space="preserve">Kirka MM. Thermomechanical Behavior of a Directionally Solidified Nickel-base Superalloy in the Aged State. PhD Dissertation, Georgia Institute of Technology, Atlanta, GA, 2014; </t>
  </si>
  <si>
    <t>Kirka MM. Thermomechanical Behavior of a Directionally Solidified Nickel-base Superalloy in the Aged State. PhD Dissertation, Georgia Institute of Technology, Atlanta, GA, 2014; Kirka MM, Brindley KA, Neu RW, Antolovich SD, Shinde SR, Gravett PW. Parameters influencing thermomechanical fatigue of a directionally-solidified Ni-base superalloy. International Journal of Fatigue. 2015;81:48-60</t>
  </si>
  <si>
    <t>Kirka MM, Brindley KA, Neu RW, Antolovich SD, Shinde SR, Gravett PW. Parameters influencing thermomechanical fatigue of a directionally-solidified Ni-base superalloy. International Journal of Fatigue. 2015;81:48-60</t>
  </si>
  <si>
    <t>Kirka MM, Brindley KA, Neu RW, Antolovich SD, Shinde SR, Gravett PW. Parameters influencing thermomechanical fatigue of a directionally-solidified Ni-base superalloy. International Journal of Fatigue. 2015;81:48-60; may be unpublished in not in plot in paper</t>
  </si>
  <si>
    <t>Fractured on first cycle</t>
  </si>
  <si>
    <t>Digitized from Fig. 10</t>
  </si>
  <si>
    <t>Guth S, Petráš R, Škorík V, Kruml T, Man J, Lang K-H, et al. Influence of dwell times on the thermomechanical fatigue behavior of a directionally solidified Ni-base superalloy. International Journal of Fatigue. 2015;80:426-33</t>
  </si>
  <si>
    <t>SX = Single Crystal
DS = Directionally-solidified</t>
  </si>
  <si>
    <t>All materials tested in standard solution and age-hardened heat treatment for the alloy, except where noted in Special Notes.</t>
  </si>
  <si>
    <t>&lt;023&gt;</t>
  </si>
  <si>
    <t>Compilation of LCF and TMF Data of SX or DS Superalloys Used for Blades and Vanes</t>
  </si>
  <si>
    <t>CMSX-4</t>
  </si>
  <si>
    <t>Hong HU, Kang JG, Choi BG, Kim IS, Yoo YS, Jo CY. A comparative study on thermomechanical and low cycle fatigue failures of a single crystal nickel-based superalloy. International Journal of Fatigue. 2011;33:1592-9.  (left figure)</t>
  </si>
  <si>
    <t xml:space="preserve">Digitized from Fig. 3 </t>
  </si>
  <si>
    <t>Digitized from Fig. 2</t>
  </si>
  <si>
    <t>Hong HU, Yoon JG, Choi BG, Kim IS, Yoo YS, Jo CY. Localized microtwin formation and failure during out-of-phase thermomechanical fatigue of a single crystal nickel-based superalloy. International Journal of Fatigue. 2014;69:22-7.  (right figure)</t>
  </si>
  <si>
    <t>specimen break</t>
  </si>
  <si>
    <t>Egly TA, Lang KH, Löhe D. Influence of phase shift and strain path on the thermomechanical fatigue behavior of CMSX-4 specimens. International Journal of Fatigue. 2008;30:249-56.</t>
  </si>
  <si>
    <t>cycle time: 20s-1s-40s (heat-hold-cool)</t>
  </si>
  <si>
    <t>Moverare JJ, Johansson S, Reed RC. Deformation and damage mechanisms during thermal–mechanical fatigue of a single-crystal superalloy. Acta Materialia. 2009;57:2266-76.</t>
  </si>
  <si>
    <t>Virgin material; Digitized from Fig. 2</t>
  </si>
  <si>
    <t>Aged: Interrupted a virgin test after 25 cycles and aged at 1000°C for 4000 h (166.7 days) under zero load; Digitized from Fig. 2</t>
  </si>
  <si>
    <t>&lt;011&gt;</t>
  </si>
  <si>
    <t>Digitized from Fig. 7 from Fig. 2</t>
  </si>
  <si>
    <t>CMSX-6</t>
  </si>
  <si>
    <t>Okazaki M, Take K, Kakehi K, Yamazaki Y, Sakane M, Arai M, et al. Collaborative Research on Thermo-Mechanical and Isothermal Low-Cycle Fatigue Strength of Ni-Base Superalloys and Protective Coatings at Elevated Temperatures in The Society of Materials Science, Japan (JSMS). In: McGaw MA, Kalluri S, Bressers J, Peteves SD, editors. Thermomechanical Fatigue Behavior of Materials:  4th Volume, ASTM STP 1428. West Conshohocken, PA: ASTM International; 2002. p. 180-94.</t>
  </si>
  <si>
    <t>CMSX-4 PLUS, No HIP</t>
  </si>
  <si>
    <t>Wahl JB, Harris K. CMSX-4 Plus Single Crystal Alloy Development, Characterization and Application Development. In: Hardy M, Huron E, Glatzel U, Griffin B, Lewis B, Rae C, et al., editors. Superalloys 2016. Seven Springs, PA, USA: TMS; 2016. p. 25-33.</t>
  </si>
  <si>
    <t>LSC-11</t>
  </si>
  <si>
    <t>Yandt S, Wu X-J, Tsuno N, Sato A. Cyclic dwell fatigue behaviour of single crystal Ni-base superalloys with/without rhenium. In: Huron ES, Reed RC, Hardy MC, Mills MJ, Montero RE, Portella PD, et al., editors. Superalloys 2012. Seven Springs Mountain Resort, Seven Springs, PA: TMS; 2012. p. 501-8.</t>
  </si>
  <si>
    <t>LSC-15</t>
  </si>
  <si>
    <t>50% load drop</t>
  </si>
  <si>
    <t>Okazaki M, Sakaguchi M. Thermo-mechanical fatigue failure of a single crystal Ni-based superalloy. International Journal of Fatigue. 2008;30:318-23.</t>
  </si>
  <si>
    <t>CMSX-2</t>
  </si>
  <si>
    <t>CMSX-7, no Re</t>
  </si>
  <si>
    <t>Wahl JB, Harris K. New single crystal superalloys, CMSX-7 and CMSX-8. In: Huron ES, Reed RC, Hardy MC, Mills MJ, Montero RE, Portella PD, et al., editors. Superalloys 2012:  12th International Symposium on Superalloys. Seven Springs Mountain Resort, Champion, PA: TMS; 2012.</t>
  </si>
  <si>
    <t>CMSX-8, low Re</t>
  </si>
  <si>
    <t>&lt;213&gt;</t>
  </si>
  <si>
    <t>testing details missing from paper</t>
  </si>
  <si>
    <t>Reed RC, Moverare JJ, Sato A, Karlsson F, Hasselqvist M. A new single crystal superalloy for power generation applications. In: Huron ES, Reed RC, Hardy MC, Mills MJ, Montero RE, Portella PD, et al., editors. Superalloys 2012. Seven Springs, PA: TMS; 2012. p. 197-204.</t>
  </si>
  <si>
    <t>20 hr first hold cycle; 1100C, 6hr, AC first aging</t>
  </si>
  <si>
    <t>20 hr first hold cycle; 1120C, 24hr, AC first aging</t>
  </si>
  <si>
    <t>Solution Treatment: 280C/1hr; 1300C/5hr AC; 1st Aging: 1100C, 6hr, AC; 2nd Aging: 850C, 20hr, AC</t>
  </si>
  <si>
    <t>Sato A, Moverare JJ, Hasselqvist M, Reed RC. On the Mechanical Behavior of a New Single-Crystal Superalloy for Industrial Gas Turbine Applications: Physical Metallurgical and Materials Science. Metallurgical and Materials Transactions. 2012;43:2302-15.</t>
  </si>
  <si>
    <t>20 hr first hold cycle; 1160C, 4hr, AC first aging</t>
  </si>
  <si>
    <t>Segersäll M, Kontis P, Pedrazzini S, Bagot PAJ, Moody MP, Moverare JJ, et al. Thermal–mechanical fatigue behaviour of a new single crystal superalloy: Effects of Si and Re alloying. Acta Materialia. 2015;95:456-67.</t>
  </si>
  <si>
    <t>STAL-15-Si</t>
  </si>
  <si>
    <t>0.25Si added</t>
  </si>
  <si>
    <t>STAL-15-Re</t>
  </si>
  <si>
    <t>2Re added</t>
  </si>
  <si>
    <t>SCA425Hf</t>
  </si>
  <si>
    <t>specimen fracture</t>
  </si>
  <si>
    <t>STAL-15 w/o 0.25Si and w/ 0.4Hf instead of 0.1Hf</t>
  </si>
  <si>
    <t>Moverare JJ, Johansson S. Damage mechanisms of a high-Cr single crystal superalloy during thermomechanical fatigue. Materials Science and Engineering: A. 2010;527:553-8.</t>
  </si>
  <si>
    <t>René N4</t>
  </si>
  <si>
    <t>Gabb TP, Gayda J, Miner RV. Orientation and Temperature Dependence of Some Mechanical Properties of the Single-Crystal Nickel-Base Superalloy Rene N4:  Part II.  Low Cycle Fatigue Behavior. Metallurgical Transactions A. 1986;17A:497-505.</t>
  </si>
  <si>
    <t>&lt;236&gt;</t>
  </si>
  <si>
    <t>&lt;145&gt;</t>
  </si>
  <si>
    <t>SRR99</t>
  </si>
  <si>
    <t>Yu J, Sun X, Jin T, Zhao N, Guan H, Hu Z. High temperature creep and low cycle fatigue of a nickel-base superalloy. Materials Science and Engineering: A. 2010;527:2379-89.</t>
  </si>
  <si>
    <t>Yu J, Sun X, Jin T, Zhao N, Guan H, Hu Z. High temperature creep and low cycle fatigue of a nickel-base superalloy. Materials Science and Engineering: A. 2010;527:2379-89. [or for better data resolution: Han GM, Yu JJ, Sun XF, Hu ZQ. Thermo-mechanical fatigue behavior of a single crystal nickel-based superalloy. Materials Science and Engineering: A. 2011;528:6217-24.]</t>
  </si>
  <si>
    <t>Han GM, Yu JJ, Sun XF, Hu ZQ. Thermo-mechanical fatigue behavior of a single crystal nickel-based superalloy. Materials Science and Engineering: A. 2011;528:6217-24.</t>
  </si>
  <si>
    <t>AM1</t>
  </si>
  <si>
    <t>1 mm crack depth</t>
  </si>
  <si>
    <t>Fleury E, Rémy L. Low cycle fatigue damage in nickel-base superalloy single crystals at elevated temperature. Materials Science and Engineering: A. 1993;167:23-30.</t>
  </si>
  <si>
    <t>&lt;101&gt;</t>
  </si>
  <si>
    <t>René 80H</t>
  </si>
  <si>
    <t>Okazaki M, Tabata T, Nohmi S. Intrinsic Stage I Crack Growth of Directionally Solidified Ni-Base Superalloys during Low-Cycle Fatigue at Elevated Temperature. Metallurgical Transactions A. 1990;21A:2201-8.</t>
  </si>
  <si>
    <t>Rai RK, Sahu JK, Das SK, Paulose N, Fernando C. Creep-fatigue deformation micromechanisms of a directionally solidified nickel-base superalloy at 850°C. Fatigue &amp; Fracture of Engineering Materials &amp; Structures. 2020;43:51-62.</t>
  </si>
  <si>
    <t>Digitized from Fig. 8 (strain range may be normalized)</t>
  </si>
  <si>
    <t>Aged at 1000°C for 4000 h (166.7 days) under zero load</t>
  </si>
  <si>
    <t>Pre-deformed in tension (N-raft)</t>
  </si>
  <si>
    <t>Pre-deformed in compression (P-raft)</t>
  </si>
  <si>
    <t>Ott M, Mughrabi H. Dependence of the high-temperature low-cycle fatigue behaviour of the monocrystalline nickel-base superalloys CMSX-4 and CMSX-6 on the [gamma]/[gamma]'-morphology. Materials Science and Engineering A. 1999;272:24-30</t>
  </si>
  <si>
    <t>OP = linear out-of-phase
IP = linear in-phase
CWD = clockwise diamond (90° phase shift) on a strain (stress) (y-axis) vs temperature (x-axis) plot
CCWD = counter clockwise diamond on a strain (stress) (y-axis) vs temperature (x-axis) plot</t>
  </si>
  <si>
    <t>start of load drop</t>
  </si>
  <si>
    <t>cycles to fracture:  2749</t>
  </si>
  <si>
    <t>cycles to fracture:  6777</t>
  </si>
  <si>
    <t>cycles to fracture:  8766</t>
  </si>
  <si>
    <t>cycles to fracture:  22643</t>
  </si>
  <si>
    <t>cycles to fracture:  49701</t>
  </si>
  <si>
    <t>cycles to fracture:  54138</t>
  </si>
  <si>
    <t>cycles to fracture:  82340</t>
  </si>
  <si>
    <t>cycles to fracture:  3992</t>
  </si>
  <si>
    <t>cycles to fracture:  8691</t>
  </si>
  <si>
    <t>cycles to fracture:  21427</t>
  </si>
  <si>
    <t>cycles to fracture:  33920</t>
  </si>
  <si>
    <t>cycles to fracture:  108081</t>
  </si>
  <si>
    <t>cycles to fracture:  466144</t>
  </si>
  <si>
    <t>cycles to fracture:  129288</t>
  </si>
  <si>
    <t>cycles to fracture:  22584</t>
  </si>
  <si>
    <t>cycles to fracture:  29215</t>
  </si>
  <si>
    <t>cycles to fracture:  175804</t>
  </si>
  <si>
    <t>cycles to fracture:  265427</t>
  </si>
  <si>
    <t>cycles to fracture:  4449</t>
  </si>
  <si>
    <t>cycles to fracture:  19037</t>
  </si>
  <si>
    <t>cycles to fracture:  48775</t>
  </si>
  <si>
    <t>cycles to fracture:  106949</t>
  </si>
  <si>
    <t>cycles to fracture:  5119</t>
  </si>
  <si>
    <t>cycles to fracture:  5818</t>
  </si>
  <si>
    <t>cycles to fracture:  14260</t>
  </si>
  <si>
    <t>cycles to fracture:  17097</t>
  </si>
  <si>
    <t>cycles to fracture:  52430</t>
  </si>
  <si>
    <t>cycles to fracture:  108333</t>
  </si>
  <si>
    <t>cycles to fracture:  6337</t>
  </si>
  <si>
    <t>cycles to fracture:  10576</t>
  </si>
  <si>
    <t>cycles to fracture:  82083</t>
  </si>
  <si>
    <t>cycles to fracture:  155723</t>
  </si>
  <si>
    <t>not stated</t>
  </si>
  <si>
    <t>failure criterion based on Segersall et al., MSEA, 2015</t>
  </si>
  <si>
    <t>Solution Treatment: 280C/1hr; 1300C/5hr AC; 1st Aging: 1120C, 24hr, AC; 2nd Aging: 850C, 20hr, AC</t>
  </si>
  <si>
    <t>Solution Treatment: 280C/1hr; 1300C/5hr AC; 1st Aging: 1160C, 4hr, AC; 2nd Aging: 850C, 20hr, AC</t>
  </si>
  <si>
    <t>20 hr first hold cycle; STAL-15 w/o 0.25Si and w/ 0.4Hf instead of 0.1Hf</t>
  </si>
  <si>
    <t>sinusoidal waveform</t>
  </si>
  <si>
    <t>estimated cycle time to be 3 min.</t>
  </si>
  <si>
    <t>force-controlled</t>
  </si>
  <si>
    <t>IF = Isothermal Low Cycle Fatigue, 
TMF = Thermomechanical Fatigue
BiF = Bithermal Fatigue</t>
  </si>
  <si>
    <t>Moore ZJ, Neu RW. Creep fatigue of a directionally solidified Ni-base superalloy - smooth and cylindrically notched specimens. Fatigue and Fracture of Engineering Materials and Structures. 2010;34:17-31.</t>
  </si>
  <si>
    <t>0.001 / 5.00E-05</t>
  </si>
  <si>
    <t>Slow tensile-going loading ramp (0.001 1/s); fast compressive-going loading ramp (5E-5 1/s)</t>
  </si>
  <si>
    <t>Kirka MM, Brindley KA, Neu RW, Antolovich SD, Shinde SR, Gravett PW. Parameters influencing thermomechanical fatigue of a directionally-solidified Ni-base superalloy. International Journal of Fatigue. 2015;81:48-60.</t>
  </si>
  <si>
    <t>54-56</t>
  </si>
  <si>
    <t>Cycles to failure values in Fig. 2 incorrect; divided all values extracted by 10</t>
  </si>
  <si>
    <t>Probable typo on y-axis; it should be Mech Strain Amplitude</t>
  </si>
  <si>
    <t>Data extracted from strain-life plots (not in Kirka Dissertation)</t>
  </si>
  <si>
    <t>Data reported in Shenoy et al. JMET (2005); corrected data reported here from Gordon PhD Dissertation</t>
  </si>
  <si>
    <t>20% load drop Nf value updated in Gordon PhD dissertation</t>
  </si>
  <si>
    <t>Shenoy MM, Gordon AP, McDowell DL, Neu RW. Thermomechanical Fatigue Behavior of a Directionally Solidified Ni-Base Superalloy. Journal of Engineering Materials and Technology. 2005;127:325-36; (updated Nf value from) Gordon AP. Crack Initiation Modeling of a Directionally-Solidified Nickel-base Superalloy [Ph.D. Dissertation]. Atlanta, GA, USA: Georgia Institute of Technology; 2006.</t>
  </si>
  <si>
    <t>48&amp;64</t>
  </si>
  <si>
    <t>Gordon AP. Crack Initiation Modeling of a Directionally-Solidified Nickel-base Superalloy [Ph.D. Dissertation]. Atlanta, GA, USA: Georgia Institute of Technology; 2006.</t>
  </si>
  <si>
    <t>48&amp;60</t>
  </si>
  <si>
    <t>48&amp;63</t>
  </si>
  <si>
    <t>Data point may not be published</t>
  </si>
  <si>
    <t>Cycles to failure values in Fig. 2 incorrect; divided all values extracted by 10; may be same as Slide 12</t>
  </si>
  <si>
    <t>Data extracted from Fig. 3 (not in Kirka Dissertation)</t>
  </si>
  <si>
    <t>Hong HU, Choi BG, Kim IS, Yoo YS, Jo CY. Characterization of deformation mechanisms during low cycle fatigue of a single crystal nickel-based superalloy. Journal of Materials Science. 2011;46:5245-51.</t>
  </si>
  <si>
    <t>Digitized from Fig. 3; also reported in --&gt;</t>
  </si>
  <si>
    <t>5 &amp; 66</t>
  </si>
  <si>
    <t>OUTPUT</t>
  </si>
  <si>
    <t>INPUT</t>
  </si>
  <si>
    <t>BLANK = 0</t>
  </si>
  <si>
    <t>Temperature-strain phase factor</t>
  </si>
  <si>
    <t>Estrada Rodas EA. Microstructure-Sensitive Creep-Fatigue Interaction Crystal-Viscoplasticity Model for Single-Crystal Nickel-Base Superalloys. PhD Dissertation, Georgia Institute of Technology, Atlanta, GA; 2017.</t>
  </si>
  <si>
    <t>Censor runout values</t>
  </si>
  <si>
    <t>alternative</t>
  </si>
  <si>
    <t>Log(10) (Cycles to Failure)</t>
  </si>
  <si>
    <t>Scaling Factor =</t>
  </si>
  <si>
    <t>reported orientation between &lt;111&gt;&amp;&lt;011&gt;; 20 hr hold first cycle</t>
  </si>
  <si>
    <t>reported orientation between &lt;111&gt;&amp;&lt;011&gt;</t>
  </si>
  <si>
    <t>&lt;122&gt;</t>
  </si>
  <si>
    <t>Slide # (v5)</t>
  </si>
  <si>
    <t>defined as 
sign(thermal strain rate)/sign(mech. strain rate)</t>
  </si>
  <si>
    <t>alternative definition that provides a measure of the magnitude of the temperature range
defined as (Tmax - Tmin)/Scaling Factor * TSPF</t>
  </si>
  <si>
    <t>Leave blank if only cyclic frequency is given.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</si>
</sst>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Helvetic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rgb="FF0061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55">
    <xf numFmtId="0" fontId="0" fillId="0" borderId="0" xfId="0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2" fontId="0" fillId="2" borderId="0" xfId="0" applyNumberFormat="1" applyFill="1" applyAlignment="1">
      <alignment horizontal="center"/>
    </xf>
    <xf numFmtId="0" fontId="0" fillId="2" borderId="0" xfId="0" applyFill="1"/>
    <xf numFmtId="0" fontId="0" fillId="4" borderId="0" xfId="0" applyFill="1" applyAlignment="1">
      <alignment horizontal="center"/>
    </xf>
    <xf numFmtId="0" fontId="1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2" fontId="0" fillId="2" borderId="0" xfId="0" applyNumberForma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 applyAlignment="1">
      <alignment wrapText="1"/>
    </xf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0" fontId="0" fillId="4" borderId="0" xfId="0" applyFill="1"/>
    <xf numFmtId="0" fontId="2" fillId="4" borderId="0" xfId="0" applyFont="1" applyFill="1" applyAlignment="1">
      <alignment wrapText="1"/>
    </xf>
    <xf numFmtId="0" fontId="1" fillId="4" borderId="0" xfId="0" applyFont="1" applyFill="1" applyAlignment="1">
      <alignment horizontal="center"/>
    </xf>
    <xf numFmtId="1" fontId="0" fillId="4" borderId="0" xfId="0" applyNumberFormat="1" applyFill="1" applyAlignment="1">
      <alignment horizontal="center"/>
    </xf>
    <xf numFmtId="11" fontId="0" fillId="4" borderId="0" xfId="0" applyNumberForma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8" fillId="0" borderId="0" xfId="0" applyFont="1"/>
    <xf numFmtId="0" fontId="0" fillId="5" borderId="0" xfId="0" applyFill="1"/>
    <xf numFmtId="0" fontId="1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2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center" wrapText="1"/>
    </xf>
    <xf numFmtId="0" fontId="9" fillId="0" borderId="0" xfId="1" applyFont="1" applyFill="1" applyAlignment="1">
      <alignment horizontal="center"/>
    </xf>
    <xf numFmtId="0" fontId="9" fillId="2" borderId="0" xfId="1" applyFont="1" applyFill="1" applyAlignment="1">
      <alignment horizontal="center"/>
    </xf>
    <xf numFmtId="0" fontId="9" fillId="2" borderId="0" xfId="0" applyFont="1" applyFill="1" applyAlignment="1">
      <alignment horizontal="center"/>
    </xf>
    <xf numFmtId="2" fontId="9" fillId="2" borderId="0" xfId="1" applyNumberFormat="1" applyFont="1" applyFill="1" applyAlignment="1">
      <alignment horizontal="center"/>
    </xf>
    <xf numFmtId="49" fontId="9" fillId="0" borderId="0" xfId="1" applyNumberFormat="1" applyFont="1" applyFill="1" applyAlignment="1">
      <alignment horizontal="center"/>
    </xf>
    <xf numFmtId="0" fontId="9" fillId="4" borderId="0" xfId="1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9" fillId="5" borderId="0" xfId="1" applyFont="1" applyFill="1" applyAlignment="1">
      <alignment horizontal="center"/>
    </xf>
    <xf numFmtId="0" fontId="9" fillId="0" borderId="0" xfId="1" applyFont="1" applyFill="1" applyAlignment="1">
      <alignment horizontal="left"/>
    </xf>
    <xf numFmtId="11" fontId="9" fillId="0" borderId="0" xfId="1" applyNumberFormat="1" applyFont="1" applyFill="1" applyAlignment="1">
      <alignment horizontal="center"/>
    </xf>
    <xf numFmtId="0" fontId="8" fillId="2" borderId="0" xfId="0" applyFont="1" applyFill="1"/>
    <xf numFmtId="0" fontId="1" fillId="0" borderId="0" xfId="0" applyFont="1" applyFill="1"/>
    <xf numFmtId="2" fontId="1" fillId="0" borderId="0" xfId="0" applyNumberFormat="1" applyFont="1" applyFill="1"/>
    <xf numFmtId="49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right"/>
    </xf>
    <xf numFmtId="2" fontId="0" fillId="0" borderId="0" xfId="0" applyNumberFormat="1" applyFill="1"/>
    <xf numFmtId="49" fontId="0" fillId="0" borderId="0" xfId="0" applyNumberFormat="1" applyFill="1"/>
    <xf numFmtId="0" fontId="0" fillId="0" borderId="0" xfId="0" applyFill="1" applyAlignment="1">
      <alignment horizontal="left"/>
    </xf>
    <xf numFmtId="0" fontId="2" fillId="2" borderId="0" xfId="0" applyFont="1" applyFill="1" applyAlignment="1">
      <alignment horizontal="left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eu, Rick" id="{0FF61E15-A5DD-4545-A470-6B5D1F12C567}" userId="S::rn27@gatech.edu::0c0caa44-4687-4460-baa9-2b62b34f2b22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Y443" dT="2021-10-07T12:12:11.04" personId="{0FF61E15-A5DD-4545-A470-6B5D1F12C567}" id="{F03887D6-BBC7-7F4F-97DE-95800C10B142}">
    <text>Value taken from plot instead of table.</text>
  </threadedComment>
  <threadedComment ref="Y449" dT="2021-10-07T12:12:36.47" personId="{0FF61E15-A5DD-4545-A470-6B5D1F12C567}" id="{175720A4-6257-3645-A87C-204B3D447364}">
    <text>Value taken from plot instead of table.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0DB20-7FDD-D14A-8633-A5AA666BB667}">
  <dimension ref="A1:AD2102"/>
  <sheetViews>
    <sheetView tabSelected="1" zoomScale="96" zoomScaleNormal="96" workbookViewId="0">
      <pane ySplit="6" topLeftCell="A7" activePane="bottomLeft" state="frozen"/>
      <selection pane="bottomLeft"/>
    </sheetView>
  </sheetViews>
  <sheetFormatPr baseColWidth="10" defaultColWidth="10.6640625" defaultRowHeight="16" x14ac:dyDescent="0.2"/>
  <cols>
    <col min="2" max="2" width="17.83203125" customWidth="1"/>
    <col min="4" max="4" width="21" style="6" customWidth="1"/>
    <col min="5" max="5" width="89" customWidth="1"/>
    <col min="6" max="6" width="17.6640625" customWidth="1"/>
    <col min="7" max="9" width="16.83203125" customWidth="1"/>
    <col min="10" max="11" width="34.6640625" style="6" customWidth="1"/>
    <col min="12" max="13" width="22.1640625" style="6" customWidth="1"/>
    <col min="14" max="14" width="21.83203125" style="16" customWidth="1"/>
    <col min="15" max="16" width="17.83203125" customWidth="1"/>
    <col min="17" max="17" width="11.83203125" style="9" customWidth="1"/>
    <col min="18" max="18" width="10.83203125" customWidth="1"/>
    <col min="19" max="19" width="26.33203125" customWidth="1"/>
    <col min="20" max="20" width="38" style="6" customWidth="1"/>
    <col min="21" max="21" width="30" style="6" customWidth="1"/>
    <col min="22" max="22" width="30" customWidth="1"/>
    <col min="23" max="23" width="30" style="6" customWidth="1"/>
    <col min="24" max="24" width="30" customWidth="1"/>
    <col min="25" max="26" width="17.5" style="21" customWidth="1"/>
    <col min="27" max="27" width="10.33203125" style="28" customWidth="1"/>
    <col min="28" max="28" width="25.33203125" customWidth="1"/>
    <col min="29" max="29" width="82.5" style="4" customWidth="1"/>
    <col min="30" max="30" width="37.33203125" style="4" customWidth="1"/>
  </cols>
  <sheetData>
    <row r="1" spans="1:30" s="45" customFormat="1" x14ac:dyDescent="0.2">
      <c r="B1" s="45" t="s">
        <v>88</v>
      </c>
      <c r="N1" s="46"/>
      <c r="Q1" s="47"/>
      <c r="AC1" s="48"/>
      <c r="AD1" s="48"/>
    </row>
    <row r="2" spans="1:30" s="49" customFormat="1" x14ac:dyDescent="0.2">
      <c r="J2" s="50" t="s">
        <v>224</v>
      </c>
      <c r="K2" s="49">
        <v>500</v>
      </c>
      <c r="N2" s="51"/>
      <c r="Q2" s="52"/>
      <c r="AC2" s="53"/>
      <c r="AD2" s="53"/>
    </row>
    <row r="3" spans="1:30" x14ac:dyDescent="0.2">
      <c r="B3" s="27"/>
      <c r="C3" s="27"/>
      <c r="D3" s="44"/>
      <c r="E3" s="27"/>
    </row>
    <row r="4" spans="1:30" s="13" customFormat="1" x14ac:dyDescent="0.2">
      <c r="D4" s="19" t="s">
        <v>217</v>
      </c>
      <c r="J4" s="19" t="s">
        <v>217</v>
      </c>
      <c r="K4" s="19" t="s">
        <v>217</v>
      </c>
      <c r="L4" s="19" t="s">
        <v>217</v>
      </c>
      <c r="M4" s="19" t="s">
        <v>217</v>
      </c>
      <c r="N4" s="19" t="s">
        <v>217</v>
      </c>
      <c r="T4" s="19" t="s">
        <v>217</v>
      </c>
      <c r="U4" s="19" t="s">
        <v>217</v>
      </c>
      <c r="W4" s="19" t="s">
        <v>217</v>
      </c>
      <c r="Y4" s="23" t="s">
        <v>216</v>
      </c>
      <c r="Z4" s="23" t="s">
        <v>216</v>
      </c>
      <c r="AA4" s="29"/>
    </row>
    <row r="5" spans="1:30" s="10" customFormat="1" ht="199" customHeight="1" x14ac:dyDescent="0.15">
      <c r="B5" s="10" t="s">
        <v>86</v>
      </c>
      <c r="C5" s="10" t="s">
        <v>85</v>
      </c>
      <c r="D5" s="17" t="s">
        <v>43</v>
      </c>
      <c r="E5" s="10" t="s">
        <v>35</v>
      </c>
      <c r="F5" s="10" t="s">
        <v>29</v>
      </c>
      <c r="G5" s="10" t="s">
        <v>194</v>
      </c>
      <c r="H5" s="10" t="s">
        <v>152</v>
      </c>
      <c r="I5" s="10" t="s">
        <v>77</v>
      </c>
      <c r="J5" s="17" t="s">
        <v>229</v>
      </c>
      <c r="K5" s="54" t="s">
        <v>230</v>
      </c>
      <c r="L5" s="17"/>
      <c r="M5" s="17" t="s">
        <v>30</v>
      </c>
      <c r="N5" s="18"/>
      <c r="O5" s="10" t="s">
        <v>44</v>
      </c>
      <c r="P5" s="10" t="s">
        <v>44</v>
      </c>
      <c r="Q5" s="11" t="s">
        <v>31</v>
      </c>
      <c r="R5" s="10" t="s">
        <v>32</v>
      </c>
      <c r="S5" s="10" t="s">
        <v>231</v>
      </c>
      <c r="T5" s="17"/>
      <c r="U5" s="26" t="s">
        <v>218</v>
      </c>
      <c r="V5" s="10" t="s">
        <v>33</v>
      </c>
      <c r="W5" s="26" t="s">
        <v>218</v>
      </c>
      <c r="X5" s="10" t="s">
        <v>33</v>
      </c>
      <c r="Y5" s="22"/>
      <c r="Z5" s="32" t="s">
        <v>222</v>
      </c>
      <c r="AA5" s="31" t="s">
        <v>221</v>
      </c>
      <c r="AB5" s="10" t="s">
        <v>34</v>
      </c>
      <c r="AC5" s="12"/>
      <c r="AD5" s="12"/>
    </row>
    <row r="6" spans="1:30" s="13" customFormat="1" ht="33" customHeight="1" x14ac:dyDescent="0.2">
      <c r="A6" s="13" t="s">
        <v>228</v>
      </c>
      <c r="B6" s="13" t="s">
        <v>0</v>
      </c>
      <c r="C6" s="13" t="s">
        <v>1</v>
      </c>
      <c r="D6" s="19" t="s">
        <v>24</v>
      </c>
      <c r="E6" s="13" t="s">
        <v>14</v>
      </c>
      <c r="F6" s="13" t="s">
        <v>3</v>
      </c>
      <c r="G6" s="13" t="s">
        <v>52</v>
      </c>
      <c r="H6" s="13" t="s">
        <v>41</v>
      </c>
      <c r="I6" s="13" t="s">
        <v>72</v>
      </c>
      <c r="J6" s="19" t="s">
        <v>219</v>
      </c>
      <c r="K6" s="19" t="s">
        <v>219</v>
      </c>
      <c r="L6" s="19" t="s">
        <v>11</v>
      </c>
      <c r="M6" s="19" t="s">
        <v>28</v>
      </c>
      <c r="N6" s="20" t="s">
        <v>2</v>
      </c>
      <c r="O6" s="13" t="s">
        <v>4</v>
      </c>
      <c r="P6" s="13" t="s">
        <v>5</v>
      </c>
      <c r="Q6" s="14" t="s">
        <v>6</v>
      </c>
      <c r="R6" s="13" t="s">
        <v>7</v>
      </c>
      <c r="S6" s="13" t="s">
        <v>12</v>
      </c>
      <c r="T6" s="19" t="s">
        <v>13</v>
      </c>
      <c r="U6" s="19" t="s">
        <v>25</v>
      </c>
      <c r="V6" s="13" t="s">
        <v>27</v>
      </c>
      <c r="W6" s="19" t="s">
        <v>26</v>
      </c>
      <c r="X6" s="13" t="s">
        <v>27</v>
      </c>
      <c r="Y6" s="23" t="s">
        <v>8</v>
      </c>
      <c r="Z6" s="33" t="s">
        <v>223</v>
      </c>
      <c r="AA6" s="29" t="s">
        <v>50</v>
      </c>
      <c r="AB6" s="13" t="s">
        <v>9</v>
      </c>
      <c r="AC6" s="8" t="s">
        <v>36</v>
      </c>
      <c r="AD6" s="8" t="s">
        <v>10</v>
      </c>
    </row>
    <row r="7" spans="1:30" s="2" customFormat="1" x14ac:dyDescent="0.2">
      <c r="A7" s="2">
        <v>21</v>
      </c>
      <c r="B7" s="2" t="s">
        <v>15</v>
      </c>
      <c r="C7" s="2" t="s">
        <v>17</v>
      </c>
      <c r="D7" s="1" t="s">
        <v>23</v>
      </c>
      <c r="F7" s="2" t="s">
        <v>19</v>
      </c>
      <c r="G7" s="2" t="s">
        <v>20</v>
      </c>
      <c r="I7" s="2" t="s">
        <v>73</v>
      </c>
      <c r="J7" s="1">
        <v>0</v>
      </c>
      <c r="K7" s="1">
        <f t="shared" ref="K7:K44" si="0">(L7-M7)/$K$2*J7</f>
        <v>0</v>
      </c>
      <c r="L7" s="1">
        <v>650</v>
      </c>
      <c r="M7" s="1">
        <v>650</v>
      </c>
      <c r="N7" s="5">
        <v>2</v>
      </c>
      <c r="O7" s="2">
        <v>1029</v>
      </c>
      <c r="P7" s="2">
        <v>-1032</v>
      </c>
      <c r="Q7" s="3">
        <v>-1</v>
      </c>
      <c r="S7" s="2">
        <v>1E-3</v>
      </c>
      <c r="T7" s="1">
        <f>1/(2*N7/100/S7+U7*60+W7*60)</f>
        <v>4.0983606557377049E-4</v>
      </c>
      <c r="U7" s="1">
        <v>20</v>
      </c>
      <c r="V7" s="2">
        <v>999</v>
      </c>
      <c r="W7" s="1">
        <v>20</v>
      </c>
      <c r="X7" s="2">
        <v>-990</v>
      </c>
      <c r="Y7" s="7">
        <v>15</v>
      </c>
      <c r="Z7" s="7">
        <f>LOG(Y7,10)</f>
        <v>1.1760912590556811</v>
      </c>
      <c r="AA7" s="30"/>
      <c r="AB7" s="2" t="s">
        <v>21</v>
      </c>
      <c r="AC7" s="4"/>
      <c r="AD7" s="4" t="s">
        <v>22</v>
      </c>
    </row>
    <row r="8" spans="1:30" s="2" customFormat="1" x14ac:dyDescent="0.2">
      <c r="A8" s="2">
        <v>21</v>
      </c>
      <c r="B8" s="2" t="s">
        <v>15</v>
      </c>
      <c r="C8" s="2" t="s">
        <v>17</v>
      </c>
      <c r="D8" s="1" t="s">
        <v>23</v>
      </c>
      <c r="F8" s="2" t="s">
        <v>19</v>
      </c>
      <c r="G8" s="2" t="s">
        <v>20</v>
      </c>
      <c r="I8" s="2" t="s">
        <v>73</v>
      </c>
      <c r="J8" s="1">
        <v>0</v>
      </c>
      <c r="K8" s="1">
        <f t="shared" si="0"/>
        <v>0</v>
      </c>
      <c r="L8" s="1">
        <v>750</v>
      </c>
      <c r="M8" s="1">
        <v>750</v>
      </c>
      <c r="N8" s="5">
        <v>2</v>
      </c>
      <c r="O8" s="2">
        <v>1195</v>
      </c>
      <c r="P8" s="2">
        <v>-1143</v>
      </c>
      <c r="Q8" s="3">
        <v>-1</v>
      </c>
      <c r="S8" s="2">
        <v>1E-3</v>
      </c>
      <c r="T8" s="1">
        <f t="shared" ref="T8:T44" si="1">1/(2*N8/100/S8+U8*60+W8*60)</f>
        <v>4.0983606557377049E-4</v>
      </c>
      <c r="U8" s="1">
        <v>20</v>
      </c>
      <c r="V8" s="2">
        <v>774</v>
      </c>
      <c r="W8" s="1">
        <v>20</v>
      </c>
      <c r="X8" s="2">
        <v>-823</v>
      </c>
      <c r="Y8" s="7">
        <v>15</v>
      </c>
      <c r="Z8" s="7">
        <f t="shared" ref="Z8:Z71" si="2">LOG(Y8,10)</f>
        <v>1.1760912590556811</v>
      </c>
      <c r="AA8" s="30"/>
      <c r="AB8" s="2" t="s">
        <v>21</v>
      </c>
      <c r="AC8" s="4"/>
      <c r="AD8" s="4" t="s">
        <v>22</v>
      </c>
    </row>
    <row r="9" spans="1:30" s="2" customFormat="1" x14ac:dyDescent="0.2">
      <c r="A9" s="2">
        <v>21</v>
      </c>
      <c r="B9" s="2" t="s">
        <v>15</v>
      </c>
      <c r="C9" s="2" t="s">
        <v>17</v>
      </c>
      <c r="D9" s="1" t="s">
        <v>23</v>
      </c>
      <c r="F9" s="2" t="s">
        <v>19</v>
      </c>
      <c r="G9" s="2" t="s">
        <v>20</v>
      </c>
      <c r="I9" s="2" t="s">
        <v>45</v>
      </c>
      <c r="J9" s="1">
        <v>0</v>
      </c>
      <c r="K9" s="1">
        <f t="shared" si="0"/>
        <v>0</v>
      </c>
      <c r="L9" s="1">
        <v>750</v>
      </c>
      <c r="M9" s="1">
        <v>750</v>
      </c>
      <c r="N9" s="5">
        <v>1</v>
      </c>
      <c r="O9" s="2">
        <v>525</v>
      </c>
      <c r="P9" s="2">
        <v>-461</v>
      </c>
      <c r="Q9" s="3">
        <v>0</v>
      </c>
      <c r="S9" s="2">
        <v>1E-3</v>
      </c>
      <c r="T9" s="1">
        <f t="shared" si="1"/>
        <v>5.0000000000000001E-3</v>
      </c>
      <c r="U9" s="1">
        <v>3</v>
      </c>
      <c r="V9" s="2">
        <v>520</v>
      </c>
      <c r="W9" s="1"/>
      <c r="Y9" s="7">
        <v>19129</v>
      </c>
      <c r="Z9" s="7">
        <f t="shared" si="2"/>
        <v>4.2816922671609374</v>
      </c>
      <c r="AA9" s="30"/>
      <c r="AB9" s="2" t="s">
        <v>21</v>
      </c>
      <c r="AC9" s="4" t="s">
        <v>210</v>
      </c>
      <c r="AD9" s="4" t="s">
        <v>22</v>
      </c>
    </row>
    <row r="10" spans="1:30" s="2" customFormat="1" x14ac:dyDescent="0.2">
      <c r="A10" s="2">
        <v>21</v>
      </c>
      <c r="B10" s="2" t="s">
        <v>15</v>
      </c>
      <c r="C10" s="2" t="s">
        <v>17</v>
      </c>
      <c r="D10" s="1" t="s">
        <v>23</v>
      </c>
      <c r="F10" s="2" t="s">
        <v>19</v>
      </c>
      <c r="G10" s="2" t="s">
        <v>20</v>
      </c>
      <c r="I10" s="2" t="s">
        <v>74</v>
      </c>
      <c r="J10" s="1">
        <v>0</v>
      </c>
      <c r="K10" s="1">
        <f t="shared" si="0"/>
        <v>0</v>
      </c>
      <c r="L10" s="1">
        <v>950</v>
      </c>
      <c r="M10" s="1">
        <v>950</v>
      </c>
      <c r="N10" s="5">
        <v>0.9</v>
      </c>
      <c r="O10" s="2">
        <v>493</v>
      </c>
      <c r="P10" s="2">
        <v>-271</v>
      </c>
      <c r="Q10" s="3" t="s">
        <v>47</v>
      </c>
      <c r="S10" s="2">
        <v>1E-3</v>
      </c>
      <c r="T10" s="1">
        <f t="shared" si="1"/>
        <v>5.0505050505050509E-3</v>
      </c>
      <c r="U10" s="1"/>
      <c r="W10" s="1">
        <v>3</v>
      </c>
      <c r="X10" s="2">
        <v>-231</v>
      </c>
      <c r="Y10" s="7">
        <v>1447</v>
      </c>
      <c r="Z10" s="7">
        <f t="shared" si="2"/>
        <v>3.160468531119037</v>
      </c>
      <c r="AA10" s="30"/>
      <c r="AB10" s="2" t="s">
        <v>21</v>
      </c>
      <c r="AC10" s="4"/>
      <c r="AD10" s="4" t="s">
        <v>22</v>
      </c>
    </row>
    <row r="11" spans="1:30" s="2" customFormat="1" x14ac:dyDescent="0.2">
      <c r="A11" s="2">
        <v>21</v>
      </c>
      <c r="B11" s="2" t="s">
        <v>15</v>
      </c>
      <c r="C11" s="2" t="s">
        <v>17</v>
      </c>
      <c r="D11" s="1" t="s">
        <v>23</v>
      </c>
      <c r="F11" s="2" t="s">
        <v>19</v>
      </c>
      <c r="G11" s="2" t="s">
        <v>20</v>
      </c>
      <c r="I11" s="2" t="s">
        <v>74</v>
      </c>
      <c r="J11" s="1">
        <v>0</v>
      </c>
      <c r="K11" s="1">
        <f t="shared" si="0"/>
        <v>0</v>
      </c>
      <c r="L11" s="1">
        <v>950</v>
      </c>
      <c r="M11" s="1">
        <v>950</v>
      </c>
      <c r="N11" s="5">
        <v>1.1000000000000001</v>
      </c>
      <c r="O11" s="2">
        <v>601</v>
      </c>
      <c r="P11" s="2">
        <v>-338</v>
      </c>
      <c r="Q11" s="3" t="s">
        <v>47</v>
      </c>
      <c r="S11" s="2">
        <v>1E-3</v>
      </c>
      <c r="T11" s="1">
        <f t="shared" si="1"/>
        <v>4.9504950495049506E-3</v>
      </c>
      <c r="U11" s="1"/>
      <c r="W11" s="1">
        <v>3</v>
      </c>
      <c r="X11" s="2">
        <v>-293</v>
      </c>
      <c r="Y11" s="7">
        <v>657</v>
      </c>
      <c r="Z11" s="7">
        <f t="shared" si="2"/>
        <v>2.8175653695597802</v>
      </c>
      <c r="AA11" s="30"/>
      <c r="AB11" s="2" t="s">
        <v>21</v>
      </c>
      <c r="AC11" s="4"/>
      <c r="AD11" s="4" t="s">
        <v>22</v>
      </c>
    </row>
    <row r="12" spans="1:30" s="2" customFormat="1" x14ac:dyDescent="0.2">
      <c r="A12" s="2">
        <v>21</v>
      </c>
      <c r="B12" s="2" t="s">
        <v>15</v>
      </c>
      <c r="C12" s="2" t="s">
        <v>17</v>
      </c>
      <c r="D12" s="1" t="s">
        <v>23</v>
      </c>
      <c r="F12" s="2" t="s">
        <v>19</v>
      </c>
      <c r="G12" s="2" t="s">
        <v>20</v>
      </c>
      <c r="I12" s="2" t="s">
        <v>45</v>
      </c>
      <c r="J12" s="1">
        <v>0</v>
      </c>
      <c r="K12" s="1">
        <f t="shared" si="0"/>
        <v>0</v>
      </c>
      <c r="L12" s="1">
        <v>950</v>
      </c>
      <c r="M12" s="1">
        <v>950</v>
      </c>
      <c r="N12" s="5">
        <v>0.9</v>
      </c>
      <c r="O12" s="2">
        <v>228</v>
      </c>
      <c r="P12" s="2">
        <v>-509</v>
      </c>
      <c r="Q12" s="3" t="s">
        <v>48</v>
      </c>
      <c r="S12" s="2">
        <v>1E-3</v>
      </c>
      <c r="T12" s="1">
        <f t="shared" si="1"/>
        <v>5.0505050505050509E-3</v>
      </c>
      <c r="U12" s="1">
        <v>3</v>
      </c>
      <c r="V12" s="2">
        <v>199</v>
      </c>
      <c r="W12" s="1"/>
      <c r="Y12" s="7">
        <v>3138</v>
      </c>
      <c r="Z12" s="7">
        <f t="shared" si="2"/>
        <v>3.496652939250918</v>
      </c>
      <c r="AA12" s="30"/>
      <c r="AB12" s="2" t="s">
        <v>21</v>
      </c>
      <c r="AC12" s="4"/>
      <c r="AD12" s="4" t="s">
        <v>22</v>
      </c>
    </row>
    <row r="13" spans="1:30" s="2" customFormat="1" x14ac:dyDescent="0.2">
      <c r="A13" s="2">
        <v>21</v>
      </c>
      <c r="B13" s="2" t="s">
        <v>15</v>
      </c>
      <c r="C13" s="2" t="s">
        <v>17</v>
      </c>
      <c r="D13" s="1" t="s">
        <v>23</v>
      </c>
      <c r="F13" s="2" t="s">
        <v>19</v>
      </c>
      <c r="G13" s="2" t="s">
        <v>20</v>
      </c>
      <c r="I13" s="2" t="s">
        <v>45</v>
      </c>
      <c r="J13" s="1">
        <v>0</v>
      </c>
      <c r="K13" s="1">
        <f t="shared" si="0"/>
        <v>0</v>
      </c>
      <c r="L13" s="1">
        <v>950</v>
      </c>
      <c r="M13" s="1">
        <v>950</v>
      </c>
      <c r="N13" s="5">
        <v>1.5</v>
      </c>
      <c r="O13" s="2">
        <v>464</v>
      </c>
      <c r="P13" s="2">
        <v>-675</v>
      </c>
      <c r="Q13" s="3" t="s">
        <v>48</v>
      </c>
      <c r="S13" s="2">
        <v>1E-3</v>
      </c>
      <c r="T13" s="1">
        <f t="shared" si="1"/>
        <v>4.7619047619047623E-3</v>
      </c>
      <c r="U13" s="1">
        <v>3</v>
      </c>
      <c r="V13" s="2">
        <v>363</v>
      </c>
      <c r="W13" s="1"/>
      <c r="Y13" s="7">
        <v>303</v>
      </c>
      <c r="Z13" s="7">
        <f t="shared" si="2"/>
        <v>2.4814426285023048</v>
      </c>
      <c r="AA13" s="30"/>
      <c r="AB13" s="2" t="s">
        <v>21</v>
      </c>
      <c r="AC13" s="4"/>
      <c r="AD13" s="4" t="s">
        <v>22</v>
      </c>
    </row>
    <row r="14" spans="1:30" s="2" customFormat="1" x14ac:dyDescent="0.2">
      <c r="A14" s="2">
        <v>21</v>
      </c>
      <c r="B14" s="2" t="s">
        <v>15</v>
      </c>
      <c r="C14" s="2" t="s">
        <v>17</v>
      </c>
      <c r="D14" s="1" t="s">
        <v>23</v>
      </c>
      <c r="F14" s="2" t="s">
        <v>19</v>
      </c>
      <c r="G14" s="2" t="s">
        <v>20</v>
      </c>
      <c r="I14" s="2" t="s">
        <v>74</v>
      </c>
      <c r="J14" s="1">
        <v>0</v>
      </c>
      <c r="K14" s="1">
        <f t="shared" si="0"/>
        <v>0</v>
      </c>
      <c r="L14" s="1">
        <v>1025</v>
      </c>
      <c r="M14" s="1">
        <v>1025</v>
      </c>
      <c r="N14" s="5">
        <v>0.8</v>
      </c>
      <c r="O14" s="2">
        <v>453</v>
      </c>
      <c r="P14" s="2">
        <v>-181</v>
      </c>
      <c r="Q14" s="3" t="s">
        <v>47</v>
      </c>
      <c r="S14" s="2">
        <v>1E-3</v>
      </c>
      <c r="T14" s="1">
        <f t="shared" si="1"/>
        <v>5.1020408163265302E-3</v>
      </c>
      <c r="U14" s="1"/>
      <c r="W14" s="1">
        <v>3</v>
      </c>
      <c r="X14" s="2">
        <v>-152</v>
      </c>
      <c r="Y14" s="7">
        <v>1293</v>
      </c>
      <c r="Z14" s="7">
        <f t="shared" si="2"/>
        <v>3.1115985248803937</v>
      </c>
      <c r="AA14" s="30"/>
      <c r="AB14" s="2" t="s">
        <v>21</v>
      </c>
      <c r="AC14" s="4"/>
      <c r="AD14" s="4" t="s">
        <v>22</v>
      </c>
    </row>
    <row r="15" spans="1:30" s="2" customFormat="1" x14ac:dyDescent="0.2">
      <c r="A15" s="2">
        <v>21</v>
      </c>
      <c r="B15" s="2" t="s">
        <v>15</v>
      </c>
      <c r="C15" s="2" t="s">
        <v>17</v>
      </c>
      <c r="D15" s="1" t="s">
        <v>23</v>
      </c>
      <c r="F15" s="2" t="s">
        <v>19</v>
      </c>
      <c r="G15" s="2" t="s">
        <v>20</v>
      </c>
      <c r="I15" s="2" t="s">
        <v>74</v>
      </c>
      <c r="J15" s="1">
        <v>0</v>
      </c>
      <c r="K15" s="1">
        <f t="shared" si="0"/>
        <v>0</v>
      </c>
      <c r="L15" s="1">
        <v>1025</v>
      </c>
      <c r="M15" s="1">
        <v>1025</v>
      </c>
      <c r="N15" s="5">
        <v>1</v>
      </c>
      <c r="O15" s="2">
        <v>504</v>
      </c>
      <c r="P15" s="2">
        <v>-246</v>
      </c>
      <c r="Q15" s="3" t="s">
        <v>47</v>
      </c>
      <c r="S15" s="2">
        <v>1E-3</v>
      </c>
      <c r="T15" s="1">
        <f t="shared" si="1"/>
        <v>5.0000000000000001E-3</v>
      </c>
      <c r="U15" s="1"/>
      <c r="W15" s="1">
        <v>3</v>
      </c>
      <c r="X15" s="2">
        <v>-213</v>
      </c>
      <c r="Y15" s="7">
        <v>676</v>
      </c>
      <c r="Z15" s="7">
        <f t="shared" si="2"/>
        <v>2.8299466959416359</v>
      </c>
      <c r="AA15" s="30"/>
      <c r="AB15" s="2" t="s">
        <v>21</v>
      </c>
      <c r="AC15" s="4"/>
      <c r="AD15" s="4" t="s">
        <v>22</v>
      </c>
    </row>
    <row r="16" spans="1:30" s="2" customFormat="1" x14ac:dyDescent="0.2">
      <c r="A16" s="2">
        <v>21</v>
      </c>
      <c r="B16" s="2" t="s">
        <v>15</v>
      </c>
      <c r="C16" s="2" t="s">
        <v>17</v>
      </c>
      <c r="D16" s="1" t="s">
        <v>23</v>
      </c>
      <c r="F16" s="2" t="s">
        <v>19</v>
      </c>
      <c r="G16" s="2" t="s">
        <v>20</v>
      </c>
      <c r="I16" s="2" t="s">
        <v>45</v>
      </c>
      <c r="J16" s="1">
        <v>0</v>
      </c>
      <c r="K16" s="1">
        <f t="shared" si="0"/>
        <v>0</v>
      </c>
      <c r="L16" s="1">
        <v>1025</v>
      </c>
      <c r="M16" s="1">
        <v>1025</v>
      </c>
      <c r="N16" s="5">
        <v>0.8</v>
      </c>
      <c r="O16" s="2">
        <v>143</v>
      </c>
      <c r="P16" s="2">
        <v>-433</v>
      </c>
      <c r="Q16" s="3" t="s">
        <v>48</v>
      </c>
      <c r="S16" s="2">
        <v>1E-3</v>
      </c>
      <c r="T16" s="1">
        <f t="shared" si="1"/>
        <v>5.1020408163265302E-3</v>
      </c>
      <c r="U16" s="1">
        <v>3</v>
      </c>
      <c r="V16" s="2">
        <v>117</v>
      </c>
      <c r="W16" s="1"/>
      <c r="Y16" s="7">
        <v>1192</v>
      </c>
      <c r="Z16" s="7">
        <f t="shared" si="2"/>
        <v>3.0762762554042173</v>
      </c>
      <c r="AA16" s="30"/>
      <c r="AB16" s="2" t="s">
        <v>21</v>
      </c>
      <c r="AC16" s="4"/>
      <c r="AD16" s="4" t="s">
        <v>22</v>
      </c>
    </row>
    <row r="17" spans="1:30" s="2" customFormat="1" x14ac:dyDescent="0.2">
      <c r="A17" s="2">
        <v>21</v>
      </c>
      <c r="B17" s="2" t="s">
        <v>15</v>
      </c>
      <c r="C17" s="2" t="s">
        <v>17</v>
      </c>
      <c r="D17" s="1" t="s">
        <v>23</v>
      </c>
      <c r="F17" s="2" t="s">
        <v>19</v>
      </c>
      <c r="G17" s="2" t="s">
        <v>20</v>
      </c>
      <c r="I17" s="2" t="s">
        <v>45</v>
      </c>
      <c r="J17" s="1">
        <v>0</v>
      </c>
      <c r="K17" s="1">
        <f t="shared" si="0"/>
        <v>0</v>
      </c>
      <c r="L17" s="1">
        <v>1025</v>
      </c>
      <c r="M17" s="1">
        <v>1025</v>
      </c>
      <c r="N17" s="5">
        <v>1</v>
      </c>
      <c r="O17" s="2">
        <v>197</v>
      </c>
      <c r="P17" s="2">
        <v>-457</v>
      </c>
      <c r="Q17" s="3" t="s">
        <v>48</v>
      </c>
      <c r="S17" s="2">
        <v>1E-3</v>
      </c>
      <c r="T17" s="1">
        <f t="shared" si="1"/>
        <v>5.0000000000000001E-3</v>
      </c>
      <c r="U17" s="1">
        <v>3</v>
      </c>
      <c r="V17" s="2">
        <v>150</v>
      </c>
      <c r="W17" s="1"/>
      <c r="Y17" s="7">
        <v>832</v>
      </c>
      <c r="Z17" s="7">
        <f t="shared" si="2"/>
        <v>2.9201233262907236</v>
      </c>
      <c r="AA17" s="30"/>
      <c r="AB17" s="2" t="s">
        <v>21</v>
      </c>
      <c r="AC17" s="4"/>
      <c r="AD17" s="4" t="s">
        <v>22</v>
      </c>
    </row>
    <row r="18" spans="1:30" s="2" customFormat="1" x14ac:dyDescent="0.2">
      <c r="A18" s="2">
        <v>21</v>
      </c>
      <c r="B18" s="2" t="s">
        <v>15</v>
      </c>
      <c r="C18" s="2" t="s">
        <v>17</v>
      </c>
      <c r="D18" s="1" t="s">
        <v>23</v>
      </c>
      <c r="F18" s="2" t="s">
        <v>19</v>
      </c>
      <c r="G18" s="2" t="s">
        <v>20</v>
      </c>
      <c r="I18" s="2" t="s">
        <v>74</v>
      </c>
      <c r="J18" s="1">
        <v>0</v>
      </c>
      <c r="K18" s="1">
        <f t="shared" si="0"/>
        <v>0</v>
      </c>
      <c r="L18" s="1">
        <v>1100</v>
      </c>
      <c r="M18" s="1">
        <v>1100</v>
      </c>
      <c r="N18" s="5">
        <v>0.8</v>
      </c>
      <c r="O18" s="2">
        <v>366</v>
      </c>
      <c r="P18" s="2">
        <v>-151</v>
      </c>
      <c r="Q18" s="3" t="s">
        <v>47</v>
      </c>
      <c r="S18" s="2">
        <v>1E-3</v>
      </c>
      <c r="T18" s="1">
        <f t="shared" si="1"/>
        <v>5.1020408163265302E-3</v>
      </c>
      <c r="U18" s="1"/>
      <c r="W18" s="1">
        <v>3</v>
      </c>
      <c r="X18" s="2">
        <v>-118</v>
      </c>
      <c r="Y18" s="7">
        <v>864</v>
      </c>
      <c r="Z18" s="7">
        <f t="shared" si="2"/>
        <v>2.9365137424788927</v>
      </c>
      <c r="AA18" s="30"/>
      <c r="AB18" s="2" t="s">
        <v>21</v>
      </c>
      <c r="AC18" s="4"/>
      <c r="AD18" s="4" t="s">
        <v>22</v>
      </c>
    </row>
    <row r="19" spans="1:30" s="2" customFormat="1" x14ac:dyDescent="0.2">
      <c r="A19" s="2">
        <v>21</v>
      </c>
      <c r="B19" s="2" t="s">
        <v>15</v>
      </c>
      <c r="C19" s="2" t="s">
        <v>17</v>
      </c>
      <c r="D19" s="1" t="s">
        <v>23</v>
      </c>
      <c r="F19" s="2" t="s">
        <v>19</v>
      </c>
      <c r="G19" s="2" t="s">
        <v>20</v>
      </c>
      <c r="I19" s="2" t="s">
        <v>74</v>
      </c>
      <c r="J19" s="1">
        <v>0</v>
      </c>
      <c r="K19" s="1">
        <f t="shared" si="0"/>
        <v>0</v>
      </c>
      <c r="L19" s="1">
        <v>1100</v>
      </c>
      <c r="M19" s="1">
        <v>1100</v>
      </c>
      <c r="N19" s="5">
        <v>1</v>
      </c>
      <c r="O19" s="2">
        <v>412</v>
      </c>
      <c r="P19" s="2">
        <v>-234</v>
      </c>
      <c r="Q19" s="3" t="s">
        <v>47</v>
      </c>
      <c r="S19" s="2">
        <v>1E-3</v>
      </c>
      <c r="T19" s="1">
        <f t="shared" si="1"/>
        <v>5.0000000000000001E-3</v>
      </c>
      <c r="U19" s="1"/>
      <c r="W19" s="1">
        <v>3</v>
      </c>
      <c r="X19" s="2">
        <v>-155</v>
      </c>
      <c r="Y19" s="7">
        <v>461</v>
      </c>
      <c r="Z19" s="7">
        <f t="shared" si="2"/>
        <v>2.663700925389648</v>
      </c>
      <c r="AA19" s="30"/>
      <c r="AB19" s="2" t="s">
        <v>21</v>
      </c>
      <c r="AC19" s="4"/>
      <c r="AD19" s="4" t="s">
        <v>22</v>
      </c>
    </row>
    <row r="20" spans="1:30" s="2" customFormat="1" x14ac:dyDescent="0.2">
      <c r="A20" s="2">
        <v>21</v>
      </c>
      <c r="B20" s="2" t="s">
        <v>15</v>
      </c>
      <c r="C20" s="2" t="s">
        <v>17</v>
      </c>
      <c r="D20" s="1" t="s">
        <v>23</v>
      </c>
      <c r="F20" s="2" t="s">
        <v>19</v>
      </c>
      <c r="G20" s="2" t="s">
        <v>20</v>
      </c>
      <c r="I20" s="2" t="s">
        <v>45</v>
      </c>
      <c r="J20" s="1">
        <v>0</v>
      </c>
      <c r="K20" s="1">
        <f t="shared" si="0"/>
        <v>0</v>
      </c>
      <c r="L20" s="1">
        <v>1100</v>
      </c>
      <c r="M20" s="1">
        <v>1100</v>
      </c>
      <c r="N20" s="5">
        <v>0.8</v>
      </c>
      <c r="O20" s="2">
        <v>138</v>
      </c>
      <c r="P20" s="2">
        <v>-306</v>
      </c>
      <c r="Q20" s="3" t="s">
        <v>48</v>
      </c>
      <c r="S20" s="2">
        <v>1E-3</v>
      </c>
      <c r="T20" s="1">
        <f t="shared" si="1"/>
        <v>5.1020408163265302E-3</v>
      </c>
      <c r="U20" s="1">
        <v>3</v>
      </c>
      <c r="V20" s="2">
        <v>94</v>
      </c>
      <c r="W20" s="1"/>
      <c r="Y20" s="7">
        <v>1420</v>
      </c>
      <c r="Z20" s="7">
        <f t="shared" si="2"/>
        <v>3.1522883443830563</v>
      </c>
      <c r="AA20" s="30"/>
      <c r="AB20" s="2" t="s">
        <v>21</v>
      </c>
      <c r="AC20" s="4"/>
      <c r="AD20" s="4" t="s">
        <v>22</v>
      </c>
    </row>
    <row r="21" spans="1:30" s="2" customFormat="1" x14ac:dyDescent="0.2">
      <c r="A21" s="2">
        <v>21</v>
      </c>
      <c r="B21" s="2" t="s">
        <v>15</v>
      </c>
      <c r="C21" s="2" t="s">
        <v>17</v>
      </c>
      <c r="D21" s="1" t="s">
        <v>23</v>
      </c>
      <c r="F21" s="2" t="s">
        <v>19</v>
      </c>
      <c r="G21" s="2" t="s">
        <v>20</v>
      </c>
      <c r="I21" s="2" t="s">
        <v>45</v>
      </c>
      <c r="J21" s="1">
        <v>0</v>
      </c>
      <c r="K21" s="1">
        <f t="shared" si="0"/>
        <v>0</v>
      </c>
      <c r="L21" s="1">
        <v>1100</v>
      </c>
      <c r="M21" s="1">
        <v>1100</v>
      </c>
      <c r="N21" s="5">
        <v>1</v>
      </c>
      <c r="O21" s="2">
        <v>173</v>
      </c>
      <c r="P21" s="2">
        <v>-333</v>
      </c>
      <c r="Q21" s="3" t="s">
        <v>48</v>
      </c>
      <c r="S21" s="2">
        <v>1E-3</v>
      </c>
      <c r="T21" s="1">
        <f t="shared" si="1"/>
        <v>5.0000000000000001E-3</v>
      </c>
      <c r="U21" s="1">
        <v>3</v>
      </c>
      <c r="V21" s="2">
        <v>103</v>
      </c>
      <c r="W21" s="1"/>
      <c r="Y21" s="7">
        <v>762</v>
      </c>
      <c r="Z21" s="7">
        <f t="shared" si="2"/>
        <v>2.8819549713396002</v>
      </c>
      <c r="AA21" s="30"/>
      <c r="AB21" s="2" t="s">
        <v>21</v>
      </c>
      <c r="AC21" s="4"/>
      <c r="AD21" s="4" t="s">
        <v>22</v>
      </c>
    </row>
    <row r="22" spans="1:30" s="2" customFormat="1" x14ac:dyDescent="0.2">
      <c r="A22" s="2">
        <v>21</v>
      </c>
      <c r="B22" s="2" t="s">
        <v>15</v>
      </c>
      <c r="C22" s="2" t="s">
        <v>17</v>
      </c>
      <c r="D22" s="1" t="s">
        <v>49</v>
      </c>
      <c r="F22" s="2" t="s">
        <v>19</v>
      </c>
      <c r="G22" s="2" t="s">
        <v>20</v>
      </c>
      <c r="I22" s="2" t="s">
        <v>74</v>
      </c>
      <c r="J22" s="1">
        <v>0</v>
      </c>
      <c r="K22" s="1">
        <f t="shared" si="0"/>
        <v>0</v>
      </c>
      <c r="L22" s="1">
        <v>1100</v>
      </c>
      <c r="M22" s="1">
        <v>1100</v>
      </c>
      <c r="N22" s="5">
        <v>0.2</v>
      </c>
      <c r="O22" s="2">
        <v>274</v>
      </c>
      <c r="P22" s="2">
        <v>-102</v>
      </c>
      <c r="Q22" s="3" t="s">
        <v>47</v>
      </c>
      <c r="S22" s="2">
        <v>1E-3</v>
      </c>
      <c r="T22" s="1">
        <f t="shared" si="1"/>
        <v>5.434782608695652E-3</v>
      </c>
      <c r="U22" s="1"/>
      <c r="W22" s="1">
        <v>3</v>
      </c>
      <c r="X22" s="2">
        <v>-83</v>
      </c>
      <c r="Y22" s="7">
        <v>2940</v>
      </c>
      <c r="Z22" s="7">
        <f t="shared" si="2"/>
        <v>3.4683473304121568</v>
      </c>
      <c r="AA22" s="30"/>
      <c r="AB22" s="2" t="s">
        <v>21</v>
      </c>
      <c r="AC22" s="4"/>
      <c r="AD22" s="4" t="s">
        <v>22</v>
      </c>
    </row>
    <row r="23" spans="1:30" s="2" customFormat="1" x14ac:dyDescent="0.2">
      <c r="A23" s="2">
        <v>21</v>
      </c>
      <c r="B23" s="2" t="s">
        <v>15</v>
      </c>
      <c r="C23" s="2" t="s">
        <v>17</v>
      </c>
      <c r="D23" s="1" t="s">
        <v>49</v>
      </c>
      <c r="F23" s="2" t="s">
        <v>19</v>
      </c>
      <c r="G23" s="2" t="s">
        <v>20</v>
      </c>
      <c r="I23" s="2" t="s">
        <v>74</v>
      </c>
      <c r="J23" s="1">
        <v>0</v>
      </c>
      <c r="K23" s="1">
        <f t="shared" si="0"/>
        <v>0</v>
      </c>
      <c r="L23" s="1">
        <v>1100</v>
      </c>
      <c r="M23" s="1">
        <v>1100</v>
      </c>
      <c r="N23" s="5">
        <v>0.4</v>
      </c>
      <c r="O23" s="2">
        <v>283</v>
      </c>
      <c r="P23" s="2">
        <v>-217</v>
      </c>
      <c r="Q23" s="3" t="s">
        <v>47</v>
      </c>
      <c r="S23" s="2">
        <v>1E-3</v>
      </c>
      <c r="T23" s="1">
        <f t="shared" si="1"/>
        <v>5.3191489361702126E-3</v>
      </c>
      <c r="U23" s="1"/>
      <c r="W23" s="1">
        <v>3</v>
      </c>
      <c r="X23" s="2">
        <v>-116</v>
      </c>
      <c r="Y23" s="7">
        <v>671</v>
      </c>
      <c r="Z23" s="7">
        <f t="shared" si="2"/>
        <v>2.8267225201689921</v>
      </c>
      <c r="AA23" s="30"/>
      <c r="AB23" s="2" t="s">
        <v>21</v>
      </c>
      <c r="AC23" s="4"/>
      <c r="AD23" s="4" t="s">
        <v>22</v>
      </c>
    </row>
    <row r="24" spans="1:30" s="2" customFormat="1" x14ac:dyDescent="0.2">
      <c r="A24" s="2">
        <v>21</v>
      </c>
      <c r="B24" s="2" t="s">
        <v>15</v>
      </c>
      <c r="C24" s="2" t="s">
        <v>17</v>
      </c>
      <c r="D24" s="1" t="s">
        <v>49</v>
      </c>
      <c r="F24" s="2" t="s">
        <v>19</v>
      </c>
      <c r="G24" s="2" t="s">
        <v>20</v>
      </c>
      <c r="I24" s="2" t="s">
        <v>45</v>
      </c>
      <c r="J24" s="1">
        <v>0</v>
      </c>
      <c r="K24" s="1">
        <f t="shared" si="0"/>
        <v>0</v>
      </c>
      <c r="L24" s="1">
        <v>1100</v>
      </c>
      <c r="M24" s="1">
        <v>1100</v>
      </c>
      <c r="N24" s="5">
        <v>0.2</v>
      </c>
      <c r="O24" s="2">
        <v>110</v>
      </c>
      <c r="P24" s="2">
        <v>-268</v>
      </c>
      <c r="Q24" s="3" t="s">
        <v>48</v>
      </c>
      <c r="S24" s="2">
        <v>1E-3</v>
      </c>
      <c r="T24" s="1">
        <f t="shared" si="1"/>
        <v>5.434782608695652E-3</v>
      </c>
      <c r="U24" s="1">
        <v>3</v>
      </c>
      <c r="V24" s="2">
        <v>64</v>
      </c>
      <c r="W24" s="1"/>
      <c r="Y24" s="7">
        <v>5477</v>
      </c>
      <c r="Z24" s="7">
        <f t="shared" si="2"/>
        <v>3.7385427409287852</v>
      </c>
      <c r="AA24" s="30"/>
      <c r="AB24" s="2" t="s">
        <v>21</v>
      </c>
      <c r="AC24" s="4"/>
      <c r="AD24" s="4" t="s">
        <v>22</v>
      </c>
    </row>
    <row r="25" spans="1:30" s="2" customFormat="1" x14ac:dyDescent="0.2">
      <c r="A25" s="2">
        <v>21</v>
      </c>
      <c r="B25" s="2" t="s">
        <v>15</v>
      </c>
      <c r="C25" s="2" t="s">
        <v>17</v>
      </c>
      <c r="D25" s="1" t="s">
        <v>49</v>
      </c>
      <c r="F25" s="2" t="s">
        <v>19</v>
      </c>
      <c r="G25" s="2" t="s">
        <v>20</v>
      </c>
      <c r="I25" s="2" t="s">
        <v>45</v>
      </c>
      <c r="J25" s="1">
        <v>0</v>
      </c>
      <c r="K25" s="1">
        <f t="shared" si="0"/>
        <v>0</v>
      </c>
      <c r="L25" s="1">
        <v>1100</v>
      </c>
      <c r="M25" s="1">
        <v>1100</v>
      </c>
      <c r="N25" s="5">
        <v>0.4</v>
      </c>
      <c r="O25" s="2">
        <v>230</v>
      </c>
      <c r="P25" s="2">
        <v>-306</v>
      </c>
      <c r="Q25" s="3" t="s">
        <v>48</v>
      </c>
      <c r="S25" s="2">
        <v>1E-3</v>
      </c>
      <c r="T25" s="1">
        <f t="shared" si="1"/>
        <v>5.3191489361702126E-3</v>
      </c>
      <c r="U25" s="1">
        <v>3</v>
      </c>
      <c r="V25" s="2">
        <v>109</v>
      </c>
      <c r="W25" s="1"/>
      <c r="Y25" s="7">
        <v>836</v>
      </c>
      <c r="Z25" s="7">
        <f t="shared" si="2"/>
        <v>2.9222062774390163</v>
      </c>
      <c r="AA25" s="30"/>
      <c r="AB25" s="2" t="s">
        <v>21</v>
      </c>
      <c r="AC25" s="4"/>
      <c r="AD25" s="4" t="s">
        <v>22</v>
      </c>
    </row>
    <row r="26" spans="1:30" s="2" customFormat="1" x14ac:dyDescent="0.2">
      <c r="A26" s="2">
        <v>21</v>
      </c>
      <c r="B26" s="2" t="s">
        <v>15</v>
      </c>
      <c r="C26" s="2" t="s">
        <v>17</v>
      </c>
      <c r="D26" s="1" t="s">
        <v>23</v>
      </c>
      <c r="F26" s="2" t="s">
        <v>19</v>
      </c>
      <c r="G26" s="2" t="s">
        <v>20</v>
      </c>
      <c r="J26" s="1">
        <v>0</v>
      </c>
      <c r="K26" s="1">
        <f t="shared" si="0"/>
        <v>0</v>
      </c>
      <c r="L26" s="1">
        <v>1100</v>
      </c>
      <c r="M26" s="1">
        <v>1100</v>
      </c>
      <c r="N26" s="5">
        <v>1</v>
      </c>
      <c r="O26" s="2">
        <v>236</v>
      </c>
      <c r="P26" s="2">
        <v>-230</v>
      </c>
      <c r="Q26" s="3" t="s">
        <v>47</v>
      </c>
      <c r="S26" s="2">
        <v>1E-3</v>
      </c>
      <c r="T26" s="1">
        <f t="shared" si="1"/>
        <v>0.05</v>
      </c>
      <c r="U26" s="1"/>
      <c r="W26" s="1"/>
      <c r="Y26" s="7">
        <v>1350</v>
      </c>
      <c r="Z26" s="7">
        <f t="shared" si="2"/>
        <v>3.1303337684950061</v>
      </c>
      <c r="AA26" s="30"/>
      <c r="AB26" s="2" t="s">
        <v>21</v>
      </c>
      <c r="AC26" s="4"/>
      <c r="AD26" s="4" t="s">
        <v>22</v>
      </c>
    </row>
    <row r="27" spans="1:30" s="2" customFormat="1" x14ac:dyDescent="0.2">
      <c r="A27" s="2">
        <v>21</v>
      </c>
      <c r="B27" s="2" t="s">
        <v>15</v>
      </c>
      <c r="C27" s="2" t="s">
        <v>17</v>
      </c>
      <c r="D27" s="1" t="s">
        <v>23</v>
      </c>
      <c r="F27" s="2" t="s">
        <v>19</v>
      </c>
      <c r="G27" s="2" t="s">
        <v>20</v>
      </c>
      <c r="J27" s="1">
        <v>0</v>
      </c>
      <c r="K27" s="1">
        <f t="shared" si="0"/>
        <v>0</v>
      </c>
      <c r="L27" s="1">
        <v>1100</v>
      </c>
      <c r="M27" s="1">
        <v>1100</v>
      </c>
      <c r="N27" s="5">
        <v>1</v>
      </c>
      <c r="O27" s="2">
        <v>211</v>
      </c>
      <c r="P27" s="2">
        <v>-215</v>
      </c>
      <c r="Q27" s="3" t="s">
        <v>48</v>
      </c>
      <c r="S27" s="2">
        <v>1E-3</v>
      </c>
      <c r="T27" s="1">
        <f t="shared" si="1"/>
        <v>0.05</v>
      </c>
      <c r="U27" s="1"/>
      <c r="W27" s="1"/>
      <c r="Y27" s="7">
        <v>1585</v>
      </c>
      <c r="Z27" s="7">
        <f t="shared" si="2"/>
        <v>3.20002926655377</v>
      </c>
      <c r="AA27" s="30"/>
      <c r="AB27" s="2" t="s">
        <v>21</v>
      </c>
      <c r="AC27" s="4"/>
      <c r="AD27" s="4" t="s">
        <v>22</v>
      </c>
    </row>
    <row r="28" spans="1:30" s="2" customFormat="1" x14ac:dyDescent="0.2">
      <c r="A28" s="2">
        <v>21</v>
      </c>
      <c r="B28" s="2" t="s">
        <v>15</v>
      </c>
      <c r="C28" s="2" t="s">
        <v>17</v>
      </c>
      <c r="D28" s="1" t="s">
        <v>23</v>
      </c>
      <c r="F28" s="2" t="s">
        <v>19</v>
      </c>
      <c r="G28" s="2" t="s">
        <v>20</v>
      </c>
      <c r="J28" s="1">
        <v>0</v>
      </c>
      <c r="K28" s="1">
        <f t="shared" si="0"/>
        <v>0</v>
      </c>
      <c r="L28" s="1">
        <v>750</v>
      </c>
      <c r="M28" s="1">
        <v>750</v>
      </c>
      <c r="N28" s="5">
        <v>1.5</v>
      </c>
      <c r="O28" s="2">
        <v>572</v>
      </c>
      <c r="P28" s="2">
        <v>-978</v>
      </c>
      <c r="Q28" s="3" t="s">
        <v>47</v>
      </c>
      <c r="S28" s="2">
        <v>1E-3</v>
      </c>
      <c r="T28" s="1">
        <f t="shared" si="1"/>
        <v>3.3333333333333333E-2</v>
      </c>
      <c r="U28" s="1"/>
      <c r="W28" s="1"/>
      <c r="Y28" s="7">
        <v>1418</v>
      </c>
      <c r="Z28" s="7">
        <f t="shared" si="2"/>
        <v>3.1516762308470474</v>
      </c>
      <c r="AA28" s="30"/>
      <c r="AB28" s="2" t="s">
        <v>21</v>
      </c>
      <c r="AC28" s="4"/>
      <c r="AD28" s="4" t="s">
        <v>22</v>
      </c>
    </row>
    <row r="29" spans="1:30" s="2" customFormat="1" x14ac:dyDescent="0.2">
      <c r="A29" s="2">
        <v>21</v>
      </c>
      <c r="B29" s="2" t="s">
        <v>15</v>
      </c>
      <c r="C29" s="2" t="s">
        <v>17</v>
      </c>
      <c r="D29" s="1" t="s">
        <v>23</v>
      </c>
      <c r="F29" s="2" t="s">
        <v>19</v>
      </c>
      <c r="G29" s="2" t="s">
        <v>20</v>
      </c>
      <c r="J29" s="1">
        <v>0</v>
      </c>
      <c r="K29" s="1">
        <f t="shared" si="0"/>
        <v>0</v>
      </c>
      <c r="L29" s="1">
        <v>750</v>
      </c>
      <c r="M29" s="1">
        <v>750</v>
      </c>
      <c r="N29" s="5">
        <v>1.1000000000000001</v>
      </c>
      <c r="O29" s="2">
        <v>161</v>
      </c>
      <c r="P29" s="2">
        <v>-950</v>
      </c>
      <c r="Q29" s="3" t="s">
        <v>47</v>
      </c>
      <c r="S29" s="2">
        <v>1E-3</v>
      </c>
      <c r="T29" s="1">
        <f t="shared" si="1"/>
        <v>4.5454545454545456E-2</v>
      </c>
      <c r="U29" s="1"/>
      <c r="W29" s="1"/>
      <c r="Y29" s="7">
        <v>25829</v>
      </c>
      <c r="Z29" s="7">
        <f t="shared" si="2"/>
        <v>4.4121075922790505</v>
      </c>
      <c r="AA29" s="30"/>
      <c r="AB29" s="2" t="s">
        <v>21</v>
      </c>
      <c r="AC29" s="4"/>
      <c r="AD29" s="4" t="s">
        <v>22</v>
      </c>
    </row>
    <row r="30" spans="1:30" s="2" customFormat="1" x14ac:dyDescent="0.2">
      <c r="A30" s="2">
        <v>21</v>
      </c>
      <c r="B30" s="2" t="s">
        <v>15</v>
      </c>
      <c r="C30" s="2" t="s">
        <v>17</v>
      </c>
      <c r="D30" s="1" t="s">
        <v>23</v>
      </c>
      <c r="F30" s="2" t="s">
        <v>19</v>
      </c>
      <c r="G30" s="2" t="s">
        <v>20</v>
      </c>
      <c r="J30" s="1">
        <v>0</v>
      </c>
      <c r="K30" s="1">
        <f t="shared" si="0"/>
        <v>0</v>
      </c>
      <c r="L30" s="1">
        <v>750</v>
      </c>
      <c r="M30" s="1">
        <v>750</v>
      </c>
      <c r="N30" s="5">
        <v>1.5</v>
      </c>
      <c r="O30" s="2">
        <v>966</v>
      </c>
      <c r="P30" s="2">
        <v>-578</v>
      </c>
      <c r="Q30" s="3" t="s">
        <v>48</v>
      </c>
      <c r="S30" s="2">
        <v>1E-3</v>
      </c>
      <c r="T30" s="1">
        <f t="shared" si="1"/>
        <v>3.3333333333333333E-2</v>
      </c>
      <c r="U30" s="1"/>
      <c r="W30" s="1"/>
      <c r="Y30" s="7">
        <v>803</v>
      </c>
      <c r="Z30" s="7">
        <f t="shared" si="2"/>
        <v>2.9047155452786808</v>
      </c>
      <c r="AA30" s="30"/>
      <c r="AB30" s="2" t="s">
        <v>21</v>
      </c>
      <c r="AC30" s="4"/>
      <c r="AD30" s="4" t="s">
        <v>22</v>
      </c>
    </row>
    <row r="31" spans="1:30" s="2" customFormat="1" x14ac:dyDescent="0.2">
      <c r="A31" s="2">
        <v>21</v>
      </c>
      <c r="B31" s="2" t="s">
        <v>15</v>
      </c>
      <c r="C31" s="2" t="s">
        <v>17</v>
      </c>
      <c r="D31" s="1" t="s">
        <v>23</v>
      </c>
      <c r="F31" s="2" t="s">
        <v>19</v>
      </c>
      <c r="G31" s="2" t="s">
        <v>20</v>
      </c>
      <c r="J31" s="1">
        <v>0</v>
      </c>
      <c r="K31" s="1">
        <f t="shared" si="0"/>
        <v>0</v>
      </c>
      <c r="L31" s="1">
        <v>750</v>
      </c>
      <c r="M31" s="1">
        <v>750</v>
      </c>
      <c r="N31" s="5">
        <v>1.1000000000000001</v>
      </c>
      <c r="O31" s="2">
        <v>904</v>
      </c>
      <c r="P31" s="2">
        <v>-251</v>
      </c>
      <c r="Q31" s="3" t="s">
        <v>48</v>
      </c>
      <c r="S31" s="2">
        <v>1E-3</v>
      </c>
      <c r="T31" s="1">
        <f t="shared" si="1"/>
        <v>4.5454545454545456E-2</v>
      </c>
      <c r="U31" s="1"/>
      <c r="W31" s="1"/>
      <c r="Y31" s="7">
        <v>12873</v>
      </c>
      <c r="Z31" s="7">
        <f t="shared" si="2"/>
        <v>4.1096797692523346</v>
      </c>
      <c r="AA31" s="30"/>
      <c r="AB31" s="2" t="s">
        <v>21</v>
      </c>
      <c r="AC31" s="4"/>
      <c r="AD31" s="4" t="s">
        <v>22</v>
      </c>
    </row>
    <row r="32" spans="1:30" s="2" customFormat="1" x14ac:dyDescent="0.2">
      <c r="A32" s="2">
        <v>21</v>
      </c>
      <c r="B32" s="2" t="s">
        <v>15</v>
      </c>
      <c r="C32" s="2" t="s">
        <v>17</v>
      </c>
      <c r="D32" s="1" t="s">
        <v>23</v>
      </c>
      <c r="F32" s="2" t="s">
        <v>19</v>
      </c>
      <c r="G32" s="2" t="s">
        <v>20</v>
      </c>
      <c r="J32" s="1">
        <v>0</v>
      </c>
      <c r="K32" s="1">
        <f t="shared" si="0"/>
        <v>0</v>
      </c>
      <c r="L32" s="1">
        <v>750</v>
      </c>
      <c r="M32" s="1">
        <v>750</v>
      </c>
      <c r="N32" s="5">
        <v>1</v>
      </c>
      <c r="O32" s="2">
        <v>875</v>
      </c>
      <c r="P32" s="2">
        <v>-133</v>
      </c>
      <c r="Q32" s="3" t="s">
        <v>48</v>
      </c>
      <c r="S32" s="2">
        <v>1E-3</v>
      </c>
      <c r="T32" s="1">
        <f t="shared" si="1"/>
        <v>0.05</v>
      </c>
      <c r="U32" s="1"/>
      <c r="W32" s="1"/>
      <c r="Y32" s="7">
        <v>16630</v>
      </c>
      <c r="Z32" s="7">
        <f t="shared" si="2"/>
        <v>4.2208922492195189</v>
      </c>
      <c r="AA32" s="30"/>
      <c r="AB32" s="2" t="s">
        <v>21</v>
      </c>
      <c r="AC32" s="4"/>
      <c r="AD32" s="4" t="s">
        <v>22</v>
      </c>
    </row>
    <row r="33" spans="1:30" s="2" customFormat="1" x14ac:dyDescent="0.2">
      <c r="A33" s="2">
        <v>21</v>
      </c>
      <c r="B33" s="2" t="s">
        <v>15</v>
      </c>
      <c r="C33" s="2" t="s">
        <v>17</v>
      </c>
      <c r="D33" s="1" t="s">
        <v>23</v>
      </c>
      <c r="F33" s="2" t="s">
        <v>19</v>
      </c>
      <c r="G33" s="2" t="s">
        <v>20</v>
      </c>
      <c r="J33" s="1">
        <v>0</v>
      </c>
      <c r="K33" s="1">
        <f t="shared" si="0"/>
        <v>0</v>
      </c>
      <c r="L33" s="1">
        <v>22</v>
      </c>
      <c r="M33" s="1">
        <v>22</v>
      </c>
      <c r="N33" s="5">
        <v>1.3</v>
      </c>
      <c r="O33" s="2">
        <v>726</v>
      </c>
      <c r="P33" s="2">
        <v>-990</v>
      </c>
      <c r="Q33" s="3" t="s">
        <v>47</v>
      </c>
      <c r="S33" s="2">
        <v>1E-3</v>
      </c>
      <c r="T33" s="1">
        <f t="shared" si="1"/>
        <v>3.8461538461538464E-2</v>
      </c>
      <c r="U33" s="1"/>
      <c r="W33" s="1"/>
      <c r="Y33" s="7">
        <v>7717</v>
      </c>
      <c r="Z33" s="7">
        <f t="shared" si="2"/>
        <v>3.887448500249953</v>
      </c>
      <c r="AA33" s="30"/>
      <c r="AB33" s="2" t="s">
        <v>21</v>
      </c>
      <c r="AC33" s="4"/>
      <c r="AD33" s="4" t="s">
        <v>22</v>
      </c>
    </row>
    <row r="34" spans="1:30" s="2" customFormat="1" x14ac:dyDescent="0.2">
      <c r="A34" s="2">
        <v>21</v>
      </c>
      <c r="B34" s="2" t="s">
        <v>15</v>
      </c>
      <c r="C34" s="2" t="s">
        <v>17</v>
      </c>
      <c r="D34" s="1" t="s">
        <v>23</v>
      </c>
      <c r="F34" s="2" t="s">
        <v>19</v>
      </c>
      <c r="G34" s="2" t="s">
        <v>20</v>
      </c>
      <c r="J34" s="1">
        <v>0</v>
      </c>
      <c r="K34" s="1">
        <f t="shared" si="0"/>
        <v>0</v>
      </c>
      <c r="L34" s="1">
        <v>22</v>
      </c>
      <c r="M34" s="1">
        <v>22</v>
      </c>
      <c r="N34" s="5">
        <v>1</v>
      </c>
      <c r="O34" s="2">
        <v>348</v>
      </c>
      <c r="P34" s="2">
        <v>-972</v>
      </c>
      <c r="Q34" s="3" t="s">
        <v>47</v>
      </c>
      <c r="S34" s="2">
        <v>1E-3</v>
      </c>
      <c r="T34" s="1">
        <f t="shared" si="1"/>
        <v>0.05</v>
      </c>
      <c r="U34" s="1"/>
      <c r="W34" s="1"/>
      <c r="Y34" s="7">
        <v>56061</v>
      </c>
      <c r="Z34" s="7">
        <f t="shared" si="2"/>
        <v>4.748660840313466</v>
      </c>
      <c r="AA34" s="30"/>
      <c r="AB34" s="2" t="s">
        <v>21</v>
      </c>
      <c r="AC34" s="4"/>
      <c r="AD34" s="4" t="s">
        <v>22</v>
      </c>
    </row>
    <row r="35" spans="1:30" s="2" customFormat="1" x14ac:dyDescent="0.2">
      <c r="A35" s="2">
        <v>21</v>
      </c>
      <c r="B35" s="2" t="s">
        <v>15</v>
      </c>
      <c r="C35" s="2" t="s">
        <v>17</v>
      </c>
      <c r="D35" s="1" t="s">
        <v>23</v>
      </c>
      <c r="F35" s="2" t="s">
        <v>19</v>
      </c>
      <c r="G35" s="2" t="s">
        <v>20</v>
      </c>
      <c r="J35" s="1">
        <v>0</v>
      </c>
      <c r="K35" s="1">
        <f t="shared" si="0"/>
        <v>0</v>
      </c>
      <c r="L35" s="1">
        <v>22</v>
      </c>
      <c r="M35" s="1">
        <v>22</v>
      </c>
      <c r="N35" s="5">
        <v>1.3</v>
      </c>
      <c r="O35" s="2">
        <v>961</v>
      </c>
      <c r="P35" s="2">
        <v>-706</v>
      </c>
      <c r="Q35" s="3" t="s">
        <v>48</v>
      </c>
      <c r="S35" s="2">
        <v>1E-3</v>
      </c>
      <c r="T35" s="1">
        <f t="shared" si="1"/>
        <v>3.8461538461538464E-2</v>
      </c>
      <c r="U35" s="1"/>
      <c r="W35" s="1"/>
      <c r="Y35" s="7">
        <v>3641</v>
      </c>
      <c r="Z35" s="7">
        <f t="shared" si="2"/>
        <v>3.5612206789339433</v>
      </c>
      <c r="AA35" s="30"/>
      <c r="AB35" s="2" t="s">
        <v>21</v>
      </c>
      <c r="AC35" s="4"/>
      <c r="AD35" s="4" t="s">
        <v>22</v>
      </c>
    </row>
    <row r="36" spans="1:30" s="2" customFormat="1" x14ac:dyDescent="0.2">
      <c r="A36" s="2">
        <v>21</v>
      </c>
      <c r="B36" s="2" t="s">
        <v>15</v>
      </c>
      <c r="C36" s="2" t="s">
        <v>17</v>
      </c>
      <c r="D36" s="1" t="s">
        <v>23</v>
      </c>
      <c r="F36" s="2" t="s">
        <v>19</v>
      </c>
      <c r="G36" s="2" t="s">
        <v>20</v>
      </c>
      <c r="J36" s="1">
        <v>0</v>
      </c>
      <c r="K36" s="1">
        <f t="shared" si="0"/>
        <v>0</v>
      </c>
      <c r="L36" s="1">
        <v>22</v>
      </c>
      <c r="M36" s="1">
        <v>22</v>
      </c>
      <c r="N36" s="5">
        <v>1</v>
      </c>
      <c r="O36" s="2">
        <v>919</v>
      </c>
      <c r="P36" s="2">
        <v>-399</v>
      </c>
      <c r="Q36" s="3" t="s">
        <v>48</v>
      </c>
      <c r="S36" s="2">
        <v>1E-3</v>
      </c>
      <c r="T36" s="1">
        <f t="shared" si="1"/>
        <v>0.05</v>
      </c>
      <c r="U36" s="1"/>
      <c r="W36" s="1"/>
      <c r="Y36" s="7">
        <v>8133</v>
      </c>
      <c r="Z36" s="7">
        <f t="shared" si="2"/>
        <v>3.9102507723001474</v>
      </c>
      <c r="AA36" s="30"/>
      <c r="AB36" s="2" t="s">
        <v>21</v>
      </c>
      <c r="AC36" s="4"/>
      <c r="AD36" s="4" t="s">
        <v>22</v>
      </c>
    </row>
    <row r="37" spans="1:30" s="2" customFormat="1" x14ac:dyDescent="0.2">
      <c r="A37" s="2">
        <v>21</v>
      </c>
      <c r="B37" s="2" t="s">
        <v>15</v>
      </c>
      <c r="C37" s="2" t="s">
        <v>17</v>
      </c>
      <c r="D37" s="1" t="s">
        <v>49</v>
      </c>
      <c r="F37" s="2" t="s">
        <v>19</v>
      </c>
      <c r="G37" s="2" t="s">
        <v>20</v>
      </c>
      <c r="J37" s="1">
        <v>0</v>
      </c>
      <c r="K37" s="1">
        <f t="shared" si="0"/>
        <v>0</v>
      </c>
      <c r="L37" s="1">
        <v>750</v>
      </c>
      <c r="M37" s="1">
        <v>750</v>
      </c>
      <c r="N37" s="5">
        <v>0.9</v>
      </c>
      <c r="O37" s="2">
        <v>942</v>
      </c>
      <c r="P37" s="2">
        <v>-969</v>
      </c>
      <c r="Q37" s="3" t="s">
        <v>47</v>
      </c>
      <c r="S37" s="2">
        <v>1E-3</v>
      </c>
      <c r="T37" s="1">
        <f t="shared" si="1"/>
        <v>5.5555555555555552E-2</v>
      </c>
      <c r="U37" s="1"/>
      <c r="W37" s="1"/>
      <c r="Y37" s="7">
        <v>232</v>
      </c>
      <c r="Z37" s="7">
        <f t="shared" si="2"/>
        <v>2.3654879848908994</v>
      </c>
      <c r="AA37" s="30"/>
      <c r="AB37" s="2" t="s">
        <v>21</v>
      </c>
      <c r="AC37" s="4"/>
      <c r="AD37" s="4" t="s">
        <v>22</v>
      </c>
    </row>
    <row r="38" spans="1:30" s="2" customFormat="1" x14ac:dyDescent="0.2">
      <c r="A38" s="2">
        <v>21</v>
      </c>
      <c r="B38" s="2" t="s">
        <v>15</v>
      </c>
      <c r="C38" s="2" t="s">
        <v>17</v>
      </c>
      <c r="D38" s="1" t="s">
        <v>49</v>
      </c>
      <c r="F38" s="2" t="s">
        <v>19</v>
      </c>
      <c r="G38" s="2" t="s">
        <v>20</v>
      </c>
      <c r="J38" s="1">
        <v>0</v>
      </c>
      <c r="K38" s="1">
        <f t="shared" si="0"/>
        <v>0</v>
      </c>
      <c r="L38" s="1">
        <v>750</v>
      </c>
      <c r="M38" s="1">
        <v>750</v>
      </c>
      <c r="N38" s="5">
        <v>0.5</v>
      </c>
      <c r="O38" s="2">
        <v>405</v>
      </c>
      <c r="P38" s="2">
        <v>-879</v>
      </c>
      <c r="Q38" s="3" t="s">
        <v>47</v>
      </c>
      <c r="S38" s="2">
        <v>1E-3</v>
      </c>
      <c r="T38" s="1">
        <f t="shared" si="1"/>
        <v>0.1</v>
      </c>
      <c r="U38" s="1"/>
      <c r="W38" s="1"/>
      <c r="Y38" s="7">
        <v>129698</v>
      </c>
      <c r="Z38" s="7">
        <f t="shared" si="2"/>
        <v>5.1129332791244737</v>
      </c>
      <c r="AA38" s="30" t="s">
        <v>51</v>
      </c>
      <c r="AB38" s="2" t="s">
        <v>21</v>
      </c>
      <c r="AC38" s="4"/>
      <c r="AD38" s="4" t="s">
        <v>22</v>
      </c>
    </row>
    <row r="39" spans="1:30" s="2" customFormat="1" x14ac:dyDescent="0.2">
      <c r="A39" s="2">
        <v>21</v>
      </c>
      <c r="B39" s="2" t="s">
        <v>15</v>
      </c>
      <c r="C39" s="2" t="s">
        <v>17</v>
      </c>
      <c r="D39" s="1" t="s">
        <v>49</v>
      </c>
      <c r="F39" s="2" t="s">
        <v>19</v>
      </c>
      <c r="G39" s="2" t="s">
        <v>20</v>
      </c>
      <c r="J39" s="1">
        <v>0</v>
      </c>
      <c r="K39" s="1">
        <f t="shared" si="0"/>
        <v>0</v>
      </c>
      <c r="L39" s="1">
        <v>750</v>
      </c>
      <c r="M39" s="1">
        <v>750</v>
      </c>
      <c r="N39" s="5">
        <v>0.7</v>
      </c>
      <c r="O39" s="2">
        <v>888</v>
      </c>
      <c r="P39" s="2">
        <v>-814</v>
      </c>
      <c r="Q39" s="3" t="s">
        <v>48</v>
      </c>
      <c r="S39" s="2">
        <v>1E-3</v>
      </c>
      <c r="T39" s="1">
        <f t="shared" si="1"/>
        <v>7.1428571428571438E-2</v>
      </c>
      <c r="U39" s="1"/>
      <c r="W39" s="1"/>
      <c r="Y39" s="7">
        <v>735</v>
      </c>
      <c r="Z39" s="7">
        <f t="shared" si="2"/>
        <v>2.8662873390841948</v>
      </c>
      <c r="AA39" s="30"/>
      <c r="AB39" s="2" t="s">
        <v>21</v>
      </c>
      <c r="AC39" s="4"/>
      <c r="AD39" s="4" t="s">
        <v>22</v>
      </c>
    </row>
    <row r="40" spans="1:30" s="2" customFormat="1" x14ac:dyDescent="0.2">
      <c r="A40" s="2">
        <v>21</v>
      </c>
      <c r="B40" s="2" t="s">
        <v>15</v>
      </c>
      <c r="C40" s="2" t="s">
        <v>17</v>
      </c>
      <c r="D40" s="1" t="s">
        <v>49</v>
      </c>
      <c r="F40" s="2" t="s">
        <v>19</v>
      </c>
      <c r="G40" s="2" t="s">
        <v>20</v>
      </c>
      <c r="J40" s="1">
        <v>0</v>
      </c>
      <c r="K40" s="1">
        <f t="shared" si="0"/>
        <v>0</v>
      </c>
      <c r="L40" s="1">
        <v>750</v>
      </c>
      <c r="M40" s="1">
        <v>750</v>
      </c>
      <c r="N40" s="5">
        <v>0.5</v>
      </c>
      <c r="O40" s="2">
        <v>896</v>
      </c>
      <c r="P40" s="2">
        <v>-310</v>
      </c>
      <c r="Q40" s="3" t="s">
        <v>48</v>
      </c>
      <c r="S40" s="2">
        <v>1E-3</v>
      </c>
      <c r="T40" s="1">
        <f t="shared" si="1"/>
        <v>0.1</v>
      </c>
      <c r="U40" s="1"/>
      <c r="W40" s="1"/>
      <c r="Y40" s="7">
        <v>2358</v>
      </c>
      <c r="Z40" s="7">
        <f t="shared" si="2"/>
        <v>3.37254380075907</v>
      </c>
      <c r="AA40" s="30"/>
      <c r="AB40" s="2" t="s">
        <v>21</v>
      </c>
      <c r="AC40" s="4"/>
      <c r="AD40" s="4" t="s">
        <v>22</v>
      </c>
    </row>
    <row r="41" spans="1:30" s="2" customFormat="1" x14ac:dyDescent="0.2">
      <c r="A41" s="2">
        <v>21</v>
      </c>
      <c r="B41" s="2" t="s">
        <v>15</v>
      </c>
      <c r="C41" s="2" t="s">
        <v>17</v>
      </c>
      <c r="D41" s="1" t="s">
        <v>49</v>
      </c>
      <c r="F41" s="2" t="s">
        <v>19</v>
      </c>
      <c r="G41" s="2" t="s">
        <v>20</v>
      </c>
      <c r="J41" s="1">
        <v>0</v>
      </c>
      <c r="K41" s="1">
        <f t="shared" si="0"/>
        <v>0</v>
      </c>
      <c r="L41" s="1">
        <v>22</v>
      </c>
      <c r="M41" s="1">
        <v>22</v>
      </c>
      <c r="N41" s="5">
        <v>0.7</v>
      </c>
      <c r="O41" s="2">
        <v>944</v>
      </c>
      <c r="P41" s="2">
        <v>-1195</v>
      </c>
      <c r="Q41" s="3" t="s">
        <v>47</v>
      </c>
      <c r="S41" s="2">
        <v>1E-3</v>
      </c>
      <c r="T41" s="1">
        <f t="shared" si="1"/>
        <v>7.1428571428571438E-2</v>
      </c>
      <c r="U41" s="1"/>
      <c r="W41" s="1"/>
      <c r="Y41" s="7">
        <v>9608</v>
      </c>
      <c r="Z41" s="7">
        <f t="shared" si="2"/>
        <v>3.9826329943948489</v>
      </c>
      <c r="AA41" s="30"/>
      <c r="AB41" s="2" t="s">
        <v>21</v>
      </c>
      <c r="AC41" s="4"/>
      <c r="AD41" s="4" t="s">
        <v>22</v>
      </c>
    </row>
    <row r="42" spans="1:30" s="2" customFormat="1" x14ac:dyDescent="0.2">
      <c r="A42" s="2">
        <v>21</v>
      </c>
      <c r="B42" s="2" t="s">
        <v>15</v>
      </c>
      <c r="C42" s="2" t="s">
        <v>17</v>
      </c>
      <c r="D42" s="1" t="s">
        <v>49</v>
      </c>
      <c r="F42" s="2" t="s">
        <v>19</v>
      </c>
      <c r="G42" s="2" t="s">
        <v>20</v>
      </c>
      <c r="J42" s="1">
        <v>0</v>
      </c>
      <c r="K42" s="1">
        <f t="shared" si="0"/>
        <v>0</v>
      </c>
      <c r="L42" s="1">
        <v>22</v>
      </c>
      <c r="M42" s="1">
        <v>22</v>
      </c>
      <c r="N42" s="5">
        <v>0.5</v>
      </c>
      <c r="O42" s="2">
        <v>355</v>
      </c>
      <c r="P42" s="2">
        <v>-1167</v>
      </c>
      <c r="Q42" s="3" t="s">
        <v>47</v>
      </c>
      <c r="S42" s="2">
        <v>1E-3</v>
      </c>
      <c r="T42" s="1">
        <f t="shared" si="1"/>
        <v>0.1</v>
      </c>
      <c r="U42" s="1"/>
      <c r="W42" s="1"/>
      <c r="Y42" s="7">
        <v>77089</v>
      </c>
      <c r="Z42" s="7">
        <f t="shared" si="2"/>
        <v>4.8869924120312138</v>
      </c>
      <c r="AA42" s="30"/>
      <c r="AB42" s="2" t="s">
        <v>21</v>
      </c>
      <c r="AC42" s="4"/>
      <c r="AD42" s="4" t="s">
        <v>22</v>
      </c>
    </row>
    <row r="43" spans="1:30" s="2" customFormat="1" x14ac:dyDescent="0.2">
      <c r="A43" s="2">
        <v>21</v>
      </c>
      <c r="B43" s="2" t="s">
        <v>15</v>
      </c>
      <c r="C43" s="2" t="s">
        <v>17</v>
      </c>
      <c r="D43" s="1" t="s">
        <v>49</v>
      </c>
      <c r="F43" s="2" t="s">
        <v>19</v>
      </c>
      <c r="G43" s="2" t="s">
        <v>20</v>
      </c>
      <c r="J43" s="1">
        <v>0</v>
      </c>
      <c r="K43" s="1">
        <f t="shared" si="0"/>
        <v>0</v>
      </c>
      <c r="L43" s="1">
        <v>22</v>
      </c>
      <c r="M43" s="1">
        <v>22</v>
      </c>
      <c r="N43" s="5">
        <v>1.3</v>
      </c>
      <c r="O43" s="2">
        <v>1505</v>
      </c>
      <c r="P43" s="2">
        <v>-1499</v>
      </c>
      <c r="Q43" s="3" t="s">
        <v>48</v>
      </c>
      <c r="S43" s="2">
        <v>1E-3</v>
      </c>
      <c r="T43" s="1">
        <f t="shared" si="1"/>
        <v>3.8461538461538464E-2</v>
      </c>
      <c r="U43" s="1"/>
      <c r="W43" s="1"/>
      <c r="Y43" s="7">
        <v>710</v>
      </c>
      <c r="Z43" s="7">
        <f t="shared" si="2"/>
        <v>2.851258348719075</v>
      </c>
      <c r="AA43" s="30"/>
      <c r="AB43" s="2" t="s">
        <v>21</v>
      </c>
      <c r="AC43" s="4"/>
      <c r="AD43" s="4" t="s">
        <v>22</v>
      </c>
    </row>
    <row r="44" spans="1:30" s="2" customFormat="1" x14ac:dyDescent="0.2">
      <c r="A44" s="2">
        <v>21</v>
      </c>
      <c r="B44" s="2" t="s">
        <v>15</v>
      </c>
      <c r="C44" s="2" t="s">
        <v>17</v>
      </c>
      <c r="D44" s="1" t="s">
        <v>49</v>
      </c>
      <c r="F44" s="2" t="s">
        <v>19</v>
      </c>
      <c r="G44" s="2" t="s">
        <v>20</v>
      </c>
      <c r="J44" s="1">
        <v>0</v>
      </c>
      <c r="K44" s="1">
        <f t="shared" si="0"/>
        <v>0</v>
      </c>
      <c r="L44" s="1">
        <v>22</v>
      </c>
      <c r="M44" s="1">
        <v>22</v>
      </c>
      <c r="N44" s="5">
        <v>0.5</v>
      </c>
      <c r="O44" s="2">
        <v>1063</v>
      </c>
      <c r="P44" s="2">
        <v>-460</v>
      </c>
      <c r="Q44" s="3" t="s">
        <v>48</v>
      </c>
      <c r="S44" s="2">
        <v>1E-3</v>
      </c>
      <c r="T44" s="1">
        <f t="shared" si="1"/>
        <v>0.1</v>
      </c>
      <c r="U44" s="1"/>
      <c r="W44" s="1"/>
      <c r="Y44" s="7">
        <v>10361</v>
      </c>
      <c r="Z44" s="7">
        <f t="shared" si="2"/>
        <v>4.0154016737029483</v>
      </c>
      <c r="AA44" s="30"/>
      <c r="AB44" s="2" t="s">
        <v>21</v>
      </c>
      <c r="AC44" s="4"/>
      <c r="AD44" s="4" t="s">
        <v>22</v>
      </c>
    </row>
    <row r="45" spans="1:30" s="2" customFormat="1" x14ac:dyDescent="0.2">
      <c r="A45" s="2">
        <v>27</v>
      </c>
      <c r="B45" s="2" t="s">
        <v>53</v>
      </c>
      <c r="C45" s="2" t="s">
        <v>17</v>
      </c>
      <c r="D45" s="1" t="s">
        <v>23</v>
      </c>
      <c r="F45" s="2" t="s">
        <v>19</v>
      </c>
      <c r="G45" s="2" t="s">
        <v>39</v>
      </c>
      <c r="H45" s="2" t="s">
        <v>42</v>
      </c>
      <c r="J45" s="1">
        <v>-1</v>
      </c>
      <c r="K45" s="1">
        <f>(L45-M45)/$K$2*J45</f>
        <v>-1</v>
      </c>
      <c r="L45" s="1">
        <v>1050</v>
      </c>
      <c r="M45" s="1">
        <v>550</v>
      </c>
      <c r="N45" s="5">
        <v>1.3</v>
      </c>
      <c r="Q45" s="3" t="s">
        <v>55</v>
      </c>
      <c r="T45" s="1">
        <f>1/180</f>
        <v>5.5555555555555558E-3</v>
      </c>
      <c r="U45" s="1"/>
      <c r="W45" s="1"/>
      <c r="Y45" s="7">
        <v>107</v>
      </c>
      <c r="Z45" s="7">
        <f t="shared" si="2"/>
        <v>2.0293837776852093</v>
      </c>
      <c r="AA45" s="30"/>
      <c r="AB45" s="2" t="s">
        <v>60</v>
      </c>
      <c r="AC45" s="4" t="s">
        <v>61</v>
      </c>
      <c r="AD45" s="4" t="s">
        <v>62</v>
      </c>
    </row>
    <row r="46" spans="1:30" s="2" customFormat="1" x14ac:dyDescent="0.2">
      <c r="A46" s="2">
        <v>27</v>
      </c>
      <c r="B46" s="2" t="s">
        <v>53</v>
      </c>
      <c r="C46" s="2" t="s">
        <v>17</v>
      </c>
      <c r="D46" s="1" t="s">
        <v>23</v>
      </c>
      <c r="F46" s="2" t="s">
        <v>19</v>
      </c>
      <c r="G46" s="2" t="s">
        <v>39</v>
      </c>
      <c r="H46" s="2" t="s">
        <v>42</v>
      </c>
      <c r="J46" s="1">
        <v>-1</v>
      </c>
      <c r="K46" s="1">
        <f t="shared" ref="K46:K109" si="3">(L46-M46)/$K$2*J46</f>
        <v>-1</v>
      </c>
      <c r="L46" s="1">
        <v>1050</v>
      </c>
      <c r="M46" s="1">
        <v>550</v>
      </c>
      <c r="N46" s="5">
        <v>0.9</v>
      </c>
      <c r="Q46" s="3" t="s">
        <v>55</v>
      </c>
      <c r="T46" s="1">
        <f t="shared" ref="T46:T47" si="4">1/180</f>
        <v>5.5555555555555558E-3</v>
      </c>
      <c r="U46" s="1"/>
      <c r="W46" s="1"/>
      <c r="Y46" s="7">
        <v>471</v>
      </c>
      <c r="Z46" s="7">
        <f t="shared" si="2"/>
        <v>2.6730209071288957</v>
      </c>
      <c r="AA46" s="30"/>
      <c r="AB46" s="2" t="s">
        <v>60</v>
      </c>
      <c r="AC46" s="4" t="s">
        <v>61</v>
      </c>
      <c r="AD46" s="4" t="s">
        <v>62</v>
      </c>
    </row>
    <row r="47" spans="1:30" s="2" customFormat="1" x14ac:dyDescent="0.2">
      <c r="A47" s="2">
        <v>27</v>
      </c>
      <c r="B47" s="2" t="s">
        <v>53</v>
      </c>
      <c r="C47" s="2" t="s">
        <v>17</v>
      </c>
      <c r="D47" s="1" t="s">
        <v>23</v>
      </c>
      <c r="F47" s="2" t="s">
        <v>19</v>
      </c>
      <c r="G47" s="2" t="s">
        <v>39</v>
      </c>
      <c r="H47" s="2" t="s">
        <v>42</v>
      </c>
      <c r="J47" s="1">
        <v>-1</v>
      </c>
      <c r="K47" s="1">
        <f t="shared" si="3"/>
        <v>-1</v>
      </c>
      <c r="L47" s="1">
        <v>1050</v>
      </c>
      <c r="M47" s="1">
        <v>550</v>
      </c>
      <c r="N47" s="5">
        <v>0.5</v>
      </c>
      <c r="Q47" s="3" t="s">
        <v>56</v>
      </c>
      <c r="T47" s="1">
        <f t="shared" si="4"/>
        <v>5.5555555555555558E-3</v>
      </c>
      <c r="U47" s="1"/>
      <c r="W47" s="1"/>
      <c r="Y47" s="7">
        <v>1810</v>
      </c>
      <c r="Z47" s="7">
        <f t="shared" si="2"/>
        <v>3.2576785748691841</v>
      </c>
      <c r="AA47" s="30"/>
      <c r="AB47" s="2" t="s">
        <v>60</v>
      </c>
      <c r="AC47" s="4" t="s">
        <v>61</v>
      </c>
      <c r="AD47" s="4" t="s">
        <v>62</v>
      </c>
    </row>
    <row r="48" spans="1:30" s="2" customFormat="1" x14ac:dyDescent="0.2">
      <c r="A48" s="2">
        <v>27</v>
      </c>
      <c r="B48" s="2" t="s">
        <v>53</v>
      </c>
      <c r="C48" s="2" t="s">
        <v>17</v>
      </c>
      <c r="D48" s="1" t="s">
        <v>23</v>
      </c>
      <c r="F48" s="2" t="s">
        <v>19</v>
      </c>
      <c r="G48" s="2" t="s">
        <v>39</v>
      </c>
      <c r="H48" s="2" t="s">
        <v>42</v>
      </c>
      <c r="J48" s="1">
        <v>-1</v>
      </c>
      <c r="K48" s="1">
        <f t="shared" si="3"/>
        <v>-1</v>
      </c>
      <c r="L48" s="1">
        <v>1050</v>
      </c>
      <c r="M48" s="1">
        <v>550</v>
      </c>
      <c r="N48" s="5">
        <v>1.3</v>
      </c>
      <c r="Q48" s="3" t="s">
        <v>58</v>
      </c>
      <c r="T48" s="1">
        <f t="shared" ref="T48:T52" si="5">1/180</f>
        <v>5.5555555555555558E-3</v>
      </c>
      <c r="U48" s="1"/>
      <c r="W48" s="1"/>
      <c r="Y48" s="7">
        <v>89</v>
      </c>
      <c r="Z48" s="7">
        <f t="shared" si="2"/>
        <v>1.9493900066449126</v>
      </c>
      <c r="AA48" s="30"/>
      <c r="AB48" s="2" t="s">
        <v>60</v>
      </c>
      <c r="AC48" s="4" t="s">
        <v>61</v>
      </c>
      <c r="AD48" s="4" t="s">
        <v>62</v>
      </c>
    </row>
    <row r="49" spans="1:30" s="2" customFormat="1" x14ac:dyDescent="0.2">
      <c r="A49" s="2">
        <v>27</v>
      </c>
      <c r="B49" s="2" t="s">
        <v>53</v>
      </c>
      <c r="C49" s="2" t="s">
        <v>17</v>
      </c>
      <c r="D49" s="1" t="s">
        <v>23</v>
      </c>
      <c r="F49" s="2" t="s">
        <v>19</v>
      </c>
      <c r="G49" s="2" t="s">
        <v>39</v>
      </c>
      <c r="H49" s="2" t="s">
        <v>42</v>
      </c>
      <c r="J49" s="1">
        <v>-1</v>
      </c>
      <c r="K49" s="1">
        <f t="shared" si="3"/>
        <v>-1</v>
      </c>
      <c r="L49" s="1">
        <v>1050</v>
      </c>
      <c r="M49" s="1">
        <v>550</v>
      </c>
      <c r="N49" s="5">
        <v>0.9</v>
      </c>
      <c r="Q49" s="3" t="s">
        <v>48</v>
      </c>
      <c r="T49" s="1">
        <f t="shared" si="5"/>
        <v>5.5555555555555558E-3</v>
      </c>
      <c r="U49" s="1"/>
      <c r="W49" s="1"/>
      <c r="Y49" s="7">
        <v>560</v>
      </c>
      <c r="Z49" s="7">
        <f t="shared" si="2"/>
        <v>2.7481880270062002</v>
      </c>
      <c r="AA49" s="30"/>
      <c r="AB49" s="2" t="s">
        <v>60</v>
      </c>
      <c r="AC49" s="4" t="s">
        <v>61</v>
      </c>
      <c r="AD49" s="4" t="s">
        <v>62</v>
      </c>
    </row>
    <row r="50" spans="1:30" s="2" customFormat="1" x14ac:dyDescent="0.2">
      <c r="A50" s="2">
        <v>27</v>
      </c>
      <c r="B50" s="2" t="s">
        <v>53</v>
      </c>
      <c r="C50" s="2" t="s">
        <v>17</v>
      </c>
      <c r="D50" s="1" t="s">
        <v>23</v>
      </c>
      <c r="F50" s="2" t="s">
        <v>19</v>
      </c>
      <c r="G50" s="2" t="s">
        <v>39</v>
      </c>
      <c r="H50" s="2" t="s">
        <v>42</v>
      </c>
      <c r="J50" s="1">
        <v>-1</v>
      </c>
      <c r="K50" s="1">
        <f t="shared" si="3"/>
        <v>-1</v>
      </c>
      <c r="L50" s="1">
        <v>1050</v>
      </c>
      <c r="M50" s="1">
        <v>550</v>
      </c>
      <c r="N50" s="5">
        <v>1.3</v>
      </c>
      <c r="Q50" s="3" t="s">
        <v>56</v>
      </c>
      <c r="T50" s="1">
        <f t="shared" si="5"/>
        <v>5.5555555555555558E-3</v>
      </c>
      <c r="U50" s="1"/>
      <c r="W50" s="1"/>
      <c r="Y50" s="7">
        <v>461</v>
      </c>
      <c r="Z50" s="7">
        <f t="shared" si="2"/>
        <v>2.663700925389648</v>
      </c>
      <c r="AA50" s="30"/>
      <c r="AB50" s="2" t="s">
        <v>60</v>
      </c>
      <c r="AC50" s="4" t="s">
        <v>61</v>
      </c>
      <c r="AD50" s="4" t="s">
        <v>62</v>
      </c>
    </row>
    <row r="51" spans="1:30" s="2" customFormat="1" x14ac:dyDescent="0.2">
      <c r="A51" s="2">
        <v>27</v>
      </c>
      <c r="B51" s="2" t="s">
        <v>53</v>
      </c>
      <c r="C51" s="2" t="s">
        <v>17</v>
      </c>
      <c r="D51" s="1" t="s">
        <v>23</v>
      </c>
      <c r="F51" s="2" t="s">
        <v>19</v>
      </c>
      <c r="G51" s="2" t="s">
        <v>39</v>
      </c>
      <c r="H51" s="2" t="s">
        <v>42</v>
      </c>
      <c r="J51" s="1">
        <v>-1</v>
      </c>
      <c r="K51" s="1">
        <f t="shared" si="3"/>
        <v>-1</v>
      </c>
      <c r="L51" s="1">
        <v>1050</v>
      </c>
      <c r="M51" s="1">
        <v>550</v>
      </c>
      <c r="N51" s="5">
        <v>0.9</v>
      </c>
      <c r="Q51" s="3" t="s">
        <v>56</v>
      </c>
      <c r="T51" s="1">
        <f t="shared" si="5"/>
        <v>5.5555555555555558E-3</v>
      </c>
      <c r="U51" s="1"/>
      <c r="W51" s="1"/>
      <c r="Y51" s="7">
        <v>610</v>
      </c>
      <c r="Z51" s="7">
        <f t="shared" si="2"/>
        <v>2.7853298350107667</v>
      </c>
      <c r="AA51" s="30"/>
      <c r="AB51" s="2" t="s">
        <v>60</v>
      </c>
      <c r="AC51" s="4" t="s">
        <v>61</v>
      </c>
      <c r="AD51" s="4" t="s">
        <v>62</v>
      </c>
    </row>
    <row r="52" spans="1:30" s="2" customFormat="1" x14ac:dyDescent="0.2">
      <c r="A52" s="2">
        <v>27</v>
      </c>
      <c r="B52" s="2" t="s">
        <v>53</v>
      </c>
      <c r="C52" s="2" t="s">
        <v>17</v>
      </c>
      <c r="D52" s="1" t="s">
        <v>23</v>
      </c>
      <c r="F52" s="2" t="s">
        <v>19</v>
      </c>
      <c r="G52" s="2" t="s">
        <v>39</v>
      </c>
      <c r="H52" s="2" t="s">
        <v>42</v>
      </c>
      <c r="I52" s="2" t="s">
        <v>74</v>
      </c>
      <c r="J52" s="1">
        <v>-1</v>
      </c>
      <c r="K52" s="1">
        <f t="shared" si="3"/>
        <v>-1</v>
      </c>
      <c r="L52" s="1">
        <v>1050</v>
      </c>
      <c r="M52" s="1">
        <v>550</v>
      </c>
      <c r="N52" s="5">
        <v>1.3</v>
      </c>
      <c r="Q52" s="3" t="s">
        <v>59</v>
      </c>
      <c r="T52" s="1">
        <f t="shared" si="5"/>
        <v>5.5555555555555558E-3</v>
      </c>
      <c r="U52" s="1"/>
      <c r="W52" s="1">
        <v>5</v>
      </c>
      <c r="Y52" s="7">
        <v>64</v>
      </c>
      <c r="Z52" s="7">
        <f t="shared" si="2"/>
        <v>1.8061799739838869</v>
      </c>
      <c r="AA52" s="30"/>
      <c r="AB52" s="2" t="s">
        <v>60</v>
      </c>
      <c r="AC52" s="4" t="s">
        <v>61</v>
      </c>
      <c r="AD52" s="4" t="s">
        <v>62</v>
      </c>
    </row>
    <row r="53" spans="1:30" s="2" customFormat="1" x14ac:dyDescent="0.2">
      <c r="A53" s="2">
        <v>27</v>
      </c>
      <c r="B53" s="2" t="s">
        <v>53</v>
      </c>
      <c r="C53" s="2" t="s">
        <v>17</v>
      </c>
      <c r="D53" s="1" t="s">
        <v>49</v>
      </c>
      <c r="F53" s="2" t="s">
        <v>19</v>
      </c>
      <c r="G53" s="2" t="s">
        <v>39</v>
      </c>
      <c r="H53" s="2" t="s">
        <v>42</v>
      </c>
      <c r="J53" s="1">
        <v>-1</v>
      </c>
      <c r="K53" s="1">
        <f t="shared" si="3"/>
        <v>-1</v>
      </c>
      <c r="L53" s="1">
        <v>1050</v>
      </c>
      <c r="M53" s="1">
        <v>550</v>
      </c>
      <c r="N53" s="5">
        <v>0.5</v>
      </c>
      <c r="Q53" s="3" t="s">
        <v>56</v>
      </c>
      <c r="T53" s="1">
        <f t="shared" ref="T53:T59" si="6">1/180</f>
        <v>5.5555555555555558E-3</v>
      </c>
      <c r="U53" s="1"/>
      <c r="W53" s="1"/>
      <c r="Y53" s="7">
        <v>247</v>
      </c>
      <c r="Z53" s="7">
        <f t="shared" si="2"/>
        <v>2.3926969532596658</v>
      </c>
      <c r="AA53" s="30"/>
      <c r="AB53" s="2" t="s">
        <v>60</v>
      </c>
      <c r="AC53" s="4" t="s">
        <v>61</v>
      </c>
      <c r="AD53" s="4" t="s">
        <v>62</v>
      </c>
    </row>
    <row r="54" spans="1:30" s="2" customFormat="1" x14ac:dyDescent="0.2">
      <c r="A54" s="2">
        <v>27</v>
      </c>
      <c r="B54" s="2" t="s">
        <v>53</v>
      </c>
      <c r="C54" s="2" t="s">
        <v>17</v>
      </c>
      <c r="D54" s="1" t="s">
        <v>49</v>
      </c>
      <c r="F54" s="2" t="s">
        <v>19</v>
      </c>
      <c r="G54" s="2" t="s">
        <v>39</v>
      </c>
      <c r="H54" s="2" t="s">
        <v>42</v>
      </c>
      <c r="J54" s="1">
        <v>-1</v>
      </c>
      <c r="K54" s="1">
        <f t="shared" si="3"/>
        <v>-1</v>
      </c>
      <c r="L54" s="1">
        <v>1050</v>
      </c>
      <c r="M54" s="1">
        <v>550</v>
      </c>
      <c r="N54" s="5">
        <v>0.9</v>
      </c>
      <c r="Q54" s="3" t="s">
        <v>56</v>
      </c>
      <c r="T54" s="1">
        <f t="shared" si="6"/>
        <v>5.5555555555555558E-3</v>
      </c>
      <c r="U54" s="1"/>
      <c r="W54" s="1"/>
      <c r="Y54" s="7">
        <v>31</v>
      </c>
      <c r="Z54" s="7">
        <f t="shared" si="2"/>
        <v>1.4913616938342726</v>
      </c>
      <c r="AA54" s="30"/>
      <c r="AB54" s="2" t="s">
        <v>60</v>
      </c>
      <c r="AC54" s="4" t="s">
        <v>61</v>
      </c>
      <c r="AD54" s="4" t="s">
        <v>62</v>
      </c>
    </row>
    <row r="55" spans="1:30" s="2" customFormat="1" x14ac:dyDescent="0.2">
      <c r="A55" s="2">
        <v>27</v>
      </c>
      <c r="B55" s="2" t="s">
        <v>53</v>
      </c>
      <c r="C55" s="2" t="s">
        <v>17</v>
      </c>
      <c r="D55" s="1" t="s">
        <v>49</v>
      </c>
      <c r="F55" s="2" t="s">
        <v>19</v>
      </c>
      <c r="G55" s="2" t="s">
        <v>39</v>
      </c>
      <c r="H55" s="2" t="s">
        <v>42</v>
      </c>
      <c r="J55" s="1">
        <v>-1</v>
      </c>
      <c r="K55" s="1">
        <f t="shared" si="3"/>
        <v>-1</v>
      </c>
      <c r="L55" s="1">
        <v>1050</v>
      </c>
      <c r="M55" s="1">
        <v>550</v>
      </c>
      <c r="N55" s="5">
        <v>1.3</v>
      </c>
      <c r="Q55" s="3" t="s">
        <v>56</v>
      </c>
      <c r="T55" s="1">
        <f t="shared" si="6"/>
        <v>5.5555555555555558E-3</v>
      </c>
      <c r="U55" s="1"/>
      <c r="W55" s="1"/>
      <c r="Y55" s="7">
        <v>22</v>
      </c>
      <c r="Z55" s="7">
        <f t="shared" si="2"/>
        <v>1.3424226808222062</v>
      </c>
      <c r="AA55" s="30"/>
      <c r="AB55" s="2" t="s">
        <v>60</v>
      </c>
      <c r="AC55" s="4" t="s">
        <v>61</v>
      </c>
      <c r="AD55" s="4" t="s">
        <v>62</v>
      </c>
    </row>
    <row r="56" spans="1:30" s="2" customFormat="1" x14ac:dyDescent="0.2">
      <c r="A56" s="2">
        <v>27</v>
      </c>
      <c r="B56" s="2" t="s">
        <v>53</v>
      </c>
      <c r="C56" s="2" t="s">
        <v>17</v>
      </c>
      <c r="D56" s="1" t="s">
        <v>54</v>
      </c>
      <c r="F56" s="2" t="s">
        <v>19</v>
      </c>
      <c r="G56" s="2" t="s">
        <v>39</v>
      </c>
      <c r="H56" s="2" t="s">
        <v>42</v>
      </c>
      <c r="J56" s="1">
        <v>-1</v>
      </c>
      <c r="K56" s="1">
        <f t="shared" si="3"/>
        <v>-1</v>
      </c>
      <c r="L56" s="1">
        <v>1050</v>
      </c>
      <c r="M56" s="1">
        <v>550</v>
      </c>
      <c r="N56" s="5">
        <v>0.5</v>
      </c>
      <c r="Q56" s="3" t="s">
        <v>55</v>
      </c>
      <c r="T56" s="1">
        <f t="shared" si="6"/>
        <v>5.5555555555555558E-3</v>
      </c>
      <c r="U56" s="1"/>
      <c r="W56" s="1"/>
      <c r="Y56" s="7">
        <v>565</v>
      </c>
      <c r="Z56" s="7">
        <f t="shared" si="2"/>
        <v>2.7520484478194382</v>
      </c>
      <c r="AA56" s="30"/>
      <c r="AB56" s="2" t="s">
        <v>60</v>
      </c>
      <c r="AC56" s="4" t="s">
        <v>61</v>
      </c>
      <c r="AD56" s="4" t="s">
        <v>62</v>
      </c>
    </row>
    <row r="57" spans="1:30" s="2" customFormat="1" x14ac:dyDescent="0.2">
      <c r="A57" s="2">
        <v>27</v>
      </c>
      <c r="B57" s="2" t="s">
        <v>53</v>
      </c>
      <c r="C57" s="2" t="s">
        <v>17</v>
      </c>
      <c r="D57" s="1" t="s">
        <v>54</v>
      </c>
      <c r="F57" s="2" t="s">
        <v>19</v>
      </c>
      <c r="G57" s="2" t="s">
        <v>39</v>
      </c>
      <c r="H57" s="2" t="s">
        <v>42</v>
      </c>
      <c r="J57" s="1">
        <v>-1</v>
      </c>
      <c r="K57" s="1">
        <f t="shared" si="3"/>
        <v>-1</v>
      </c>
      <c r="L57" s="1">
        <v>1050</v>
      </c>
      <c r="M57" s="1">
        <v>550</v>
      </c>
      <c r="N57" s="5">
        <v>0.7</v>
      </c>
      <c r="Q57" s="3" t="s">
        <v>56</v>
      </c>
      <c r="T57" s="1">
        <f t="shared" si="6"/>
        <v>5.5555555555555558E-3</v>
      </c>
      <c r="U57" s="1"/>
      <c r="W57" s="1"/>
      <c r="Y57" s="7">
        <v>223</v>
      </c>
      <c r="Z57" s="7">
        <f t="shared" si="2"/>
        <v>2.3483048630481607</v>
      </c>
      <c r="AA57" s="30"/>
      <c r="AB57" s="2" t="s">
        <v>60</v>
      </c>
      <c r="AC57" s="4" t="s">
        <v>61</v>
      </c>
      <c r="AD57" s="4" t="s">
        <v>62</v>
      </c>
    </row>
    <row r="58" spans="1:30" s="2" customFormat="1" x14ac:dyDescent="0.2">
      <c r="A58" s="2">
        <v>27</v>
      </c>
      <c r="B58" s="2" t="s">
        <v>53</v>
      </c>
      <c r="C58" s="2" t="s">
        <v>17</v>
      </c>
      <c r="D58" s="1" t="s">
        <v>54</v>
      </c>
      <c r="F58" s="2" t="s">
        <v>19</v>
      </c>
      <c r="G58" s="2" t="s">
        <v>39</v>
      </c>
      <c r="H58" s="2" t="s">
        <v>42</v>
      </c>
      <c r="J58" s="1">
        <v>-1</v>
      </c>
      <c r="K58" s="1">
        <f t="shared" si="3"/>
        <v>-1</v>
      </c>
      <c r="L58" s="1">
        <v>1050</v>
      </c>
      <c r="M58" s="1">
        <v>550</v>
      </c>
      <c r="N58" s="5">
        <v>0.9</v>
      </c>
      <c r="Q58" s="3" t="s">
        <v>56</v>
      </c>
      <c r="T58" s="1">
        <f t="shared" si="6"/>
        <v>5.5555555555555558E-3</v>
      </c>
      <c r="U58" s="1"/>
      <c r="W58" s="1"/>
      <c r="Y58" s="7">
        <v>48</v>
      </c>
      <c r="Z58" s="7">
        <f t="shared" si="2"/>
        <v>1.6812412373755872</v>
      </c>
      <c r="AA58" s="30"/>
      <c r="AB58" s="2" t="s">
        <v>60</v>
      </c>
      <c r="AC58" s="4" t="s">
        <v>61</v>
      </c>
      <c r="AD58" s="4" t="s">
        <v>62</v>
      </c>
    </row>
    <row r="59" spans="1:30" s="2" customFormat="1" x14ac:dyDescent="0.2">
      <c r="A59" s="2">
        <v>29</v>
      </c>
      <c r="B59" s="2" t="s">
        <v>53</v>
      </c>
      <c r="C59" s="2" t="s">
        <v>17</v>
      </c>
      <c r="D59" s="1" t="s">
        <v>23</v>
      </c>
      <c r="F59" s="2" t="s">
        <v>19</v>
      </c>
      <c r="G59" s="2" t="s">
        <v>39</v>
      </c>
      <c r="H59" s="2" t="s">
        <v>42</v>
      </c>
      <c r="J59" s="1">
        <v>-1</v>
      </c>
      <c r="K59" s="1">
        <f t="shared" si="3"/>
        <v>-1</v>
      </c>
      <c r="L59" s="1">
        <v>1050</v>
      </c>
      <c r="M59" s="1">
        <v>550</v>
      </c>
      <c r="N59" s="5">
        <v>0.5</v>
      </c>
      <c r="Q59" s="3" t="s">
        <v>57</v>
      </c>
      <c r="T59" s="1">
        <f t="shared" si="6"/>
        <v>5.5555555555555558E-3</v>
      </c>
      <c r="U59" s="1"/>
      <c r="W59" s="1"/>
      <c r="Y59" s="7">
        <v>3738</v>
      </c>
      <c r="Z59" s="7">
        <f t="shared" si="2"/>
        <v>3.5726392970428127</v>
      </c>
      <c r="AA59" s="30"/>
      <c r="AB59" s="2" t="s">
        <v>60</v>
      </c>
      <c r="AC59" s="4"/>
      <c r="AD59" s="4" t="s">
        <v>63</v>
      </c>
    </row>
    <row r="60" spans="1:30" s="2" customFormat="1" x14ac:dyDescent="0.2">
      <c r="A60" s="2">
        <v>33</v>
      </c>
      <c r="B60" s="2" t="s">
        <v>64</v>
      </c>
      <c r="C60" s="2" t="s">
        <v>17</v>
      </c>
      <c r="D60" s="1" t="s">
        <v>23</v>
      </c>
      <c r="E60" s="2" t="s">
        <v>65</v>
      </c>
      <c r="F60" s="2" t="s">
        <v>19</v>
      </c>
      <c r="G60" s="2" t="s">
        <v>39</v>
      </c>
      <c r="H60" s="2" t="s">
        <v>42</v>
      </c>
      <c r="I60" s="2" t="s">
        <v>74</v>
      </c>
      <c r="J60" s="1">
        <v>-1</v>
      </c>
      <c r="K60" s="1">
        <f t="shared" si="3"/>
        <v>-1.5</v>
      </c>
      <c r="L60" s="1">
        <v>850</v>
      </c>
      <c r="M60" s="1">
        <v>100</v>
      </c>
      <c r="N60" s="5">
        <v>1</v>
      </c>
      <c r="Q60" s="3" t="s">
        <v>47</v>
      </c>
      <c r="T60" s="1">
        <f>1/(1500/5+5*60)</f>
        <v>1.6666666666666668E-3</v>
      </c>
      <c r="U60" s="1"/>
      <c r="W60" s="1">
        <v>5</v>
      </c>
      <c r="Y60" s="7">
        <v>477</v>
      </c>
      <c r="Z60" s="7">
        <f t="shared" si="2"/>
        <v>2.6785183790401139</v>
      </c>
      <c r="AA60" s="30"/>
      <c r="AB60" s="2" t="s">
        <v>66</v>
      </c>
      <c r="AC60" s="4"/>
      <c r="AD60" s="4" t="s">
        <v>67</v>
      </c>
    </row>
    <row r="61" spans="1:30" s="2" customFormat="1" x14ac:dyDescent="0.2">
      <c r="A61" s="2">
        <v>33</v>
      </c>
      <c r="B61" s="2" t="s">
        <v>64</v>
      </c>
      <c r="C61" s="2" t="s">
        <v>17</v>
      </c>
      <c r="D61" s="1" t="s">
        <v>23</v>
      </c>
      <c r="E61" s="2" t="s">
        <v>65</v>
      </c>
      <c r="F61" s="2" t="s">
        <v>19</v>
      </c>
      <c r="G61" s="2" t="s">
        <v>39</v>
      </c>
      <c r="H61" s="2" t="s">
        <v>42</v>
      </c>
      <c r="I61" s="2" t="s">
        <v>74</v>
      </c>
      <c r="J61" s="1">
        <v>-1</v>
      </c>
      <c r="K61" s="1">
        <f t="shared" si="3"/>
        <v>-1.5</v>
      </c>
      <c r="L61" s="1">
        <v>850</v>
      </c>
      <c r="M61" s="1">
        <v>100</v>
      </c>
      <c r="N61" s="5">
        <v>1.1000000000000001</v>
      </c>
      <c r="Q61" s="3" t="s">
        <v>47</v>
      </c>
      <c r="T61" s="1">
        <f t="shared" ref="T61:T75" si="7">1/(1500/5+5*60)</f>
        <v>1.6666666666666668E-3</v>
      </c>
      <c r="U61" s="1"/>
      <c r="W61" s="1">
        <v>5</v>
      </c>
      <c r="Y61" s="7">
        <v>515</v>
      </c>
      <c r="Z61" s="7">
        <f t="shared" si="2"/>
        <v>2.7118072290411908</v>
      </c>
      <c r="AA61" s="30"/>
      <c r="AB61" s="2" t="s">
        <v>66</v>
      </c>
      <c r="AC61" s="4"/>
      <c r="AD61" s="4" t="s">
        <v>67</v>
      </c>
    </row>
    <row r="62" spans="1:30" s="2" customFormat="1" x14ac:dyDescent="0.2">
      <c r="A62" s="2">
        <v>33</v>
      </c>
      <c r="B62" s="2" t="s">
        <v>64</v>
      </c>
      <c r="C62" s="2" t="s">
        <v>17</v>
      </c>
      <c r="D62" s="1" t="s">
        <v>23</v>
      </c>
      <c r="E62" s="2" t="s">
        <v>65</v>
      </c>
      <c r="F62" s="2" t="s">
        <v>19</v>
      </c>
      <c r="G62" s="2" t="s">
        <v>39</v>
      </c>
      <c r="H62" s="2" t="s">
        <v>42</v>
      </c>
      <c r="I62" s="2" t="s">
        <v>74</v>
      </c>
      <c r="J62" s="1">
        <v>-1</v>
      </c>
      <c r="K62" s="1">
        <f t="shared" si="3"/>
        <v>-1.5</v>
      </c>
      <c r="L62" s="1">
        <v>850</v>
      </c>
      <c r="M62" s="1">
        <v>100</v>
      </c>
      <c r="N62" s="5">
        <v>0.9</v>
      </c>
      <c r="Q62" s="3" t="s">
        <v>47</v>
      </c>
      <c r="T62" s="1">
        <f t="shared" si="7"/>
        <v>1.6666666666666668E-3</v>
      </c>
      <c r="U62" s="1"/>
      <c r="W62" s="1">
        <v>5</v>
      </c>
      <c r="Y62" s="7">
        <v>1346</v>
      </c>
      <c r="Z62" s="7">
        <f t="shared" si="2"/>
        <v>3.1290450598879578</v>
      </c>
      <c r="AA62" s="30"/>
      <c r="AB62" s="2" t="s">
        <v>66</v>
      </c>
      <c r="AC62" s="4"/>
      <c r="AD62" s="4" t="s">
        <v>67</v>
      </c>
    </row>
    <row r="63" spans="1:30" s="2" customFormat="1" x14ac:dyDescent="0.2">
      <c r="A63" s="2">
        <v>33</v>
      </c>
      <c r="B63" s="2" t="s">
        <v>64</v>
      </c>
      <c r="C63" s="2" t="s">
        <v>17</v>
      </c>
      <c r="D63" s="1" t="s">
        <v>23</v>
      </c>
      <c r="E63" s="2" t="s">
        <v>65</v>
      </c>
      <c r="F63" s="2" t="s">
        <v>19</v>
      </c>
      <c r="G63" s="2" t="s">
        <v>39</v>
      </c>
      <c r="H63" s="2" t="s">
        <v>42</v>
      </c>
      <c r="I63" s="2" t="s">
        <v>74</v>
      </c>
      <c r="J63" s="1">
        <v>-1</v>
      </c>
      <c r="K63" s="1">
        <f t="shared" si="3"/>
        <v>-1.5</v>
      </c>
      <c r="L63" s="1">
        <v>850</v>
      </c>
      <c r="M63" s="1">
        <v>100</v>
      </c>
      <c r="N63" s="5">
        <v>1.2</v>
      </c>
      <c r="Q63" s="3" t="s">
        <v>47</v>
      </c>
      <c r="T63" s="1">
        <f t="shared" si="7"/>
        <v>1.6666666666666668E-3</v>
      </c>
      <c r="U63" s="1"/>
      <c r="W63" s="1">
        <v>5</v>
      </c>
      <c r="Y63" s="7">
        <v>428</v>
      </c>
      <c r="Z63" s="7">
        <f t="shared" si="2"/>
        <v>2.6314437690131718</v>
      </c>
      <c r="AA63" s="30"/>
      <c r="AB63" s="2" t="s">
        <v>66</v>
      </c>
      <c r="AC63" s="4"/>
      <c r="AD63" s="4" t="s">
        <v>67</v>
      </c>
    </row>
    <row r="64" spans="1:30" s="2" customFormat="1" x14ac:dyDescent="0.2">
      <c r="A64" s="2">
        <v>33</v>
      </c>
      <c r="B64" s="2" t="s">
        <v>64</v>
      </c>
      <c r="C64" s="2" t="s">
        <v>17</v>
      </c>
      <c r="D64" s="1" t="s">
        <v>23</v>
      </c>
      <c r="E64" s="2" t="s">
        <v>65</v>
      </c>
      <c r="F64" s="2" t="s">
        <v>19</v>
      </c>
      <c r="G64" s="2" t="s">
        <v>39</v>
      </c>
      <c r="H64" s="2" t="s">
        <v>42</v>
      </c>
      <c r="I64" s="2" t="s">
        <v>74</v>
      </c>
      <c r="J64" s="1">
        <v>-1</v>
      </c>
      <c r="K64" s="1">
        <f t="shared" si="3"/>
        <v>-1.5</v>
      </c>
      <c r="L64" s="1">
        <v>850</v>
      </c>
      <c r="M64" s="1">
        <v>100</v>
      </c>
      <c r="N64" s="5">
        <v>1.24</v>
      </c>
      <c r="Q64" s="3" t="s">
        <v>47</v>
      </c>
      <c r="T64" s="1">
        <f t="shared" si="7"/>
        <v>1.6666666666666668E-3</v>
      </c>
      <c r="U64" s="1"/>
      <c r="W64" s="1">
        <v>5</v>
      </c>
      <c r="Y64" s="7">
        <v>255</v>
      </c>
      <c r="Z64" s="7">
        <f t="shared" si="2"/>
        <v>2.4065401804339546</v>
      </c>
      <c r="AA64" s="30"/>
      <c r="AB64" s="2" t="s">
        <v>66</v>
      </c>
      <c r="AC64" s="4"/>
      <c r="AD64" s="4" t="s">
        <v>67</v>
      </c>
    </row>
    <row r="65" spans="1:30" s="2" customFormat="1" x14ac:dyDescent="0.2">
      <c r="A65" s="2">
        <v>33</v>
      </c>
      <c r="B65" s="2" t="s">
        <v>64</v>
      </c>
      <c r="C65" s="2" t="s">
        <v>17</v>
      </c>
      <c r="D65" s="1" t="s">
        <v>23</v>
      </c>
      <c r="E65" s="2" t="s">
        <v>65</v>
      </c>
      <c r="F65" s="2" t="s">
        <v>19</v>
      </c>
      <c r="G65" s="2" t="s">
        <v>39</v>
      </c>
      <c r="H65" s="2" t="s">
        <v>42</v>
      </c>
      <c r="I65" s="2" t="s">
        <v>74</v>
      </c>
      <c r="J65" s="1">
        <v>-1</v>
      </c>
      <c r="K65" s="1">
        <f t="shared" si="3"/>
        <v>-1.5</v>
      </c>
      <c r="L65" s="1">
        <v>850</v>
      </c>
      <c r="M65" s="1">
        <v>100</v>
      </c>
      <c r="N65" s="5">
        <v>1.31</v>
      </c>
      <c r="Q65" s="3" t="s">
        <v>47</v>
      </c>
      <c r="T65" s="1">
        <f t="shared" si="7"/>
        <v>1.6666666666666668E-3</v>
      </c>
      <c r="U65" s="1"/>
      <c r="W65" s="1">
        <v>5</v>
      </c>
      <c r="Y65" s="7">
        <v>223</v>
      </c>
      <c r="Z65" s="7">
        <f t="shared" si="2"/>
        <v>2.3483048630481607</v>
      </c>
      <c r="AA65" s="30"/>
      <c r="AB65" s="2" t="s">
        <v>66</v>
      </c>
      <c r="AC65" s="4"/>
      <c r="AD65" s="4" t="s">
        <v>67</v>
      </c>
    </row>
    <row r="66" spans="1:30" s="2" customFormat="1" x14ac:dyDescent="0.2">
      <c r="A66" s="2">
        <v>33</v>
      </c>
      <c r="B66" s="2" t="s">
        <v>64</v>
      </c>
      <c r="C66" s="2" t="s">
        <v>17</v>
      </c>
      <c r="D66" s="1" t="s">
        <v>227</v>
      </c>
      <c r="E66" s="2" t="s">
        <v>225</v>
      </c>
      <c r="F66" s="2" t="s">
        <v>19</v>
      </c>
      <c r="G66" s="2" t="s">
        <v>39</v>
      </c>
      <c r="H66" s="2" t="s">
        <v>42</v>
      </c>
      <c r="I66" s="2" t="s">
        <v>74</v>
      </c>
      <c r="J66" s="1">
        <v>-1</v>
      </c>
      <c r="K66" s="1">
        <f t="shared" si="3"/>
        <v>-1.5</v>
      </c>
      <c r="L66" s="1">
        <v>850</v>
      </c>
      <c r="M66" s="1">
        <v>100</v>
      </c>
      <c r="N66" s="5">
        <v>0.6</v>
      </c>
      <c r="Q66" s="3" t="s">
        <v>47</v>
      </c>
      <c r="T66" s="1">
        <f t="shared" si="7"/>
        <v>1.6666666666666668E-3</v>
      </c>
      <c r="U66" s="1"/>
      <c r="W66" s="1">
        <v>5</v>
      </c>
      <c r="Y66" s="7">
        <v>224</v>
      </c>
      <c r="Z66" s="7">
        <f t="shared" si="2"/>
        <v>2.3502480183341623</v>
      </c>
      <c r="AA66" s="30"/>
      <c r="AB66" s="2" t="s">
        <v>66</v>
      </c>
      <c r="AC66" s="4"/>
      <c r="AD66" s="4" t="s">
        <v>67</v>
      </c>
    </row>
    <row r="67" spans="1:30" s="2" customFormat="1" x14ac:dyDescent="0.2">
      <c r="A67" s="2">
        <v>33</v>
      </c>
      <c r="B67" s="2" t="s">
        <v>64</v>
      </c>
      <c r="C67" s="2" t="s">
        <v>17</v>
      </c>
      <c r="D67" s="1" t="s">
        <v>87</v>
      </c>
      <c r="E67" s="2" t="s">
        <v>65</v>
      </c>
      <c r="F67" s="2" t="s">
        <v>19</v>
      </c>
      <c r="G67" s="2" t="s">
        <v>39</v>
      </c>
      <c r="H67" s="2" t="s">
        <v>42</v>
      </c>
      <c r="I67" s="2" t="s">
        <v>74</v>
      </c>
      <c r="J67" s="1">
        <v>-1</v>
      </c>
      <c r="K67" s="1">
        <f t="shared" si="3"/>
        <v>-1.5</v>
      </c>
      <c r="L67" s="1">
        <v>850</v>
      </c>
      <c r="M67" s="1">
        <v>100</v>
      </c>
      <c r="N67" s="5">
        <v>0.5</v>
      </c>
      <c r="Q67" s="3" t="s">
        <v>47</v>
      </c>
      <c r="T67" s="1">
        <f t="shared" si="7"/>
        <v>1.6666666666666668E-3</v>
      </c>
      <c r="U67" s="1"/>
      <c r="W67" s="1">
        <v>5</v>
      </c>
      <c r="Y67" s="7">
        <v>696</v>
      </c>
      <c r="Z67" s="7">
        <f t="shared" si="2"/>
        <v>2.842609239610562</v>
      </c>
      <c r="AA67" s="30"/>
      <c r="AB67" s="2" t="s">
        <v>66</v>
      </c>
      <c r="AC67" s="4"/>
      <c r="AD67" s="4" t="s">
        <v>67</v>
      </c>
    </row>
    <row r="68" spans="1:30" s="2" customFormat="1" x14ac:dyDescent="0.2">
      <c r="A68" s="2">
        <v>33</v>
      </c>
      <c r="B68" s="2" t="s">
        <v>64</v>
      </c>
      <c r="C68" s="2" t="s">
        <v>17</v>
      </c>
      <c r="D68" s="1" t="s">
        <v>227</v>
      </c>
      <c r="E68" s="2" t="s">
        <v>225</v>
      </c>
      <c r="F68" s="2" t="s">
        <v>19</v>
      </c>
      <c r="G68" s="2" t="s">
        <v>39</v>
      </c>
      <c r="H68" s="2" t="s">
        <v>42</v>
      </c>
      <c r="I68" s="2" t="s">
        <v>74</v>
      </c>
      <c r="J68" s="1">
        <v>-1</v>
      </c>
      <c r="K68" s="1">
        <f t="shared" si="3"/>
        <v>-1.5</v>
      </c>
      <c r="L68" s="1">
        <v>850</v>
      </c>
      <c r="M68" s="1">
        <v>100</v>
      </c>
      <c r="N68" s="5">
        <v>0.45</v>
      </c>
      <c r="Q68" s="3" t="s">
        <v>47</v>
      </c>
      <c r="T68" s="1">
        <f t="shared" si="7"/>
        <v>1.6666666666666668E-3</v>
      </c>
      <c r="U68" s="1"/>
      <c r="W68" s="1">
        <v>5</v>
      </c>
      <c r="Y68" s="7">
        <v>490</v>
      </c>
      <c r="Z68" s="7">
        <f t="shared" si="2"/>
        <v>2.6901960800285134</v>
      </c>
      <c r="AA68" s="30"/>
      <c r="AB68" s="2" t="s">
        <v>66</v>
      </c>
      <c r="AC68" s="4"/>
      <c r="AD68" s="4" t="s">
        <v>67</v>
      </c>
    </row>
    <row r="69" spans="1:30" s="2" customFormat="1" x14ac:dyDescent="0.2">
      <c r="A69" s="2">
        <v>33</v>
      </c>
      <c r="B69" s="2" t="s">
        <v>64</v>
      </c>
      <c r="C69" s="2" t="s">
        <v>17</v>
      </c>
      <c r="D69" s="1" t="s">
        <v>227</v>
      </c>
      <c r="E69" s="2" t="s">
        <v>225</v>
      </c>
      <c r="F69" s="2" t="s">
        <v>19</v>
      </c>
      <c r="G69" s="2" t="s">
        <v>39</v>
      </c>
      <c r="H69" s="2" t="s">
        <v>42</v>
      </c>
      <c r="I69" s="2" t="s">
        <v>74</v>
      </c>
      <c r="J69" s="1">
        <v>-1</v>
      </c>
      <c r="K69" s="1">
        <f t="shared" si="3"/>
        <v>-1.5</v>
      </c>
      <c r="L69" s="1">
        <v>850</v>
      </c>
      <c r="M69" s="1">
        <v>100</v>
      </c>
      <c r="N69" s="5">
        <v>0.35</v>
      </c>
      <c r="Q69" s="3" t="s">
        <v>47</v>
      </c>
      <c r="T69" s="1">
        <f t="shared" si="7"/>
        <v>1.6666666666666668E-3</v>
      </c>
      <c r="U69" s="1"/>
      <c r="W69" s="1">
        <v>5</v>
      </c>
      <c r="Y69" s="7">
        <v>1098</v>
      </c>
      <c r="Z69" s="7">
        <f t="shared" si="2"/>
        <v>3.0406023401140727</v>
      </c>
      <c r="AA69" s="30"/>
      <c r="AB69" s="2" t="s">
        <v>66</v>
      </c>
      <c r="AC69" s="4"/>
      <c r="AD69" s="4" t="s">
        <v>67</v>
      </c>
    </row>
    <row r="70" spans="1:30" s="2" customFormat="1" x14ac:dyDescent="0.2">
      <c r="A70" s="2">
        <v>33</v>
      </c>
      <c r="B70" s="2" t="s">
        <v>64</v>
      </c>
      <c r="C70" s="2" t="s">
        <v>17</v>
      </c>
      <c r="D70" s="1" t="s">
        <v>227</v>
      </c>
      <c r="E70" s="2" t="s">
        <v>225</v>
      </c>
      <c r="F70" s="2" t="s">
        <v>19</v>
      </c>
      <c r="G70" s="2" t="s">
        <v>39</v>
      </c>
      <c r="H70" s="2" t="s">
        <v>42</v>
      </c>
      <c r="I70" s="2" t="s">
        <v>74</v>
      </c>
      <c r="J70" s="1">
        <v>-1</v>
      </c>
      <c r="K70" s="1">
        <f t="shared" si="3"/>
        <v>-1.5</v>
      </c>
      <c r="L70" s="1">
        <v>850</v>
      </c>
      <c r="M70" s="1">
        <v>100</v>
      </c>
      <c r="N70" s="5">
        <v>0.64</v>
      </c>
      <c r="Q70" s="3" t="s">
        <v>47</v>
      </c>
      <c r="T70" s="1">
        <f t="shared" si="7"/>
        <v>1.6666666666666668E-3</v>
      </c>
      <c r="U70" s="1"/>
      <c r="W70" s="1">
        <v>5</v>
      </c>
      <c r="Y70" s="7">
        <v>36</v>
      </c>
      <c r="Z70" s="7">
        <f t="shared" si="2"/>
        <v>1.556302500767287</v>
      </c>
      <c r="AA70" s="30"/>
      <c r="AB70" s="2" t="s">
        <v>66</v>
      </c>
      <c r="AC70" s="4"/>
      <c r="AD70" s="4" t="s">
        <v>67</v>
      </c>
    </row>
    <row r="71" spans="1:30" s="2" customFormat="1" x14ac:dyDescent="0.2">
      <c r="A71" s="2">
        <v>33</v>
      </c>
      <c r="B71" s="2" t="s">
        <v>64</v>
      </c>
      <c r="C71" s="2" t="s">
        <v>17</v>
      </c>
      <c r="D71" s="1" t="s">
        <v>227</v>
      </c>
      <c r="E71" s="2" t="s">
        <v>225</v>
      </c>
      <c r="F71" s="2" t="s">
        <v>19</v>
      </c>
      <c r="G71" s="2" t="s">
        <v>39</v>
      </c>
      <c r="H71" s="2" t="s">
        <v>42</v>
      </c>
      <c r="I71" s="2" t="s">
        <v>74</v>
      </c>
      <c r="J71" s="1">
        <v>-1</v>
      </c>
      <c r="K71" s="1">
        <f t="shared" si="3"/>
        <v>-1.5</v>
      </c>
      <c r="L71" s="1">
        <v>850</v>
      </c>
      <c r="M71" s="1">
        <v>100</v>
      </c>
      <c r="N71" s="5">
        <v>0.33</v>
      </c>
      <c r="Q71" s="3" t="s">
        <v>47</v>
      </c>
      <c r="T71" s="1">
        <f t="shared" si="7"/>
        <v>1.6666666666666668E-3</v>
      </c>
      <c r="U71" s="1"/>
      <c r="W71" s="1">
        <v>5</v>
      </c>
      <c r="Y71" s="7">
        <v>6380</v>
      </c>
      <c r="Z71" s="7">
        <f t="shared" si="2"/>
        <v>3.8048206787211618</v>
      </c>
      <c r="AA71" s="30"/>
      <c r="AB71" s="2" t="s">
        <v>66</v>
      </c>
      <c r="AC71" s="4"/>
      <c r="AD71" s="4" t="s">
        <v>67</v>
      </c>
    </row>
    <row r="72" spans="1:30" s="2" customFormat="1" x14ac:dyDescent="0.2">
      <c r="A72" s="2">
        <v>34</v>
      </c>
      <c r="B72" s="2" t="s">
        <v>64</v>
      </c>
      <c r="C72" s="2" t="s">
        <v>17</v>
      </c>
      <c r="D72" s="1" t="s">
        <v>23</v>
      </c>
      <c r="F72" s="2" t="s">
        <v>19</v>
      </c>
      <c r="G72" s="2" t="s">
        <v>39</v>
      </c>
      <c r="H72" s="2" t="s">
        <v>46</v>
      </c>
      <c r="I72" s="2" t="s">
        <v>45</v>
      </c>
      <c r="J72" s="1">
        <v>1</v>
      </c>
      <c r="K72" s="1">
        <f t="shared" si="3"/>
        <v>1.5</v>
      </c>
      <c r="L72" s="1">
        <v>850</v>
      </c>
      <c r="M72" s="1">
        <v>100</v>
      </c>
      <c r="N72" s="5">
        <v>1</v>
      </c>
      <c r="Q72" s="3" t="s">
        <v>48</v>
      </c>
      <c r="T72" s="1">
        <f t="shared" si="7"/>
        <v>1.6666666666666668E-3</v>
      </c>
      <c r="U72" s="1">
        <v>5</v>
      </c>
      <c r="W72" s="1"/>
      <c r="Y72" s="7">
        <v>558</v>
      </c>
      <c r="Z72" s="7">
        <f t="shared" ref="Z72:Z135" si="8">LOG(Y72,10)</f>
        <v>2.7466341989375782</v>
      </c>
      <c r="AA72" s="30"/>
      <c r="AB72" s="2" t="s">
        <v>66</v>
      </c>
      <c r="AC72" s="4"/>
      <c r="AD72" s="4" t="s">
        <v>68</v>
      </c>
    </row>
    <row r="73" spans="1:30" s="2" customFormat="1" x14ac:dyDescent="0.2">
      <c r="A73" s="2">
        <v>34</v>
      </c>
      <c r="B73" s="2" t="s">
        <v>64</v>
      </c>
      <c r="C73" s="2" t="s">
        <v>17</v>
      </c>
      <c r="D73" s="1" t="s">
        <v>23</v>
      </c>
      <c r="F73" s="2" t="s">
        <v>19</v>
      </c>
      <c r="G73" s="2" t="s">
        <v>39</v>
      </c>
      <c r="H73" s="2" t="s">
        <v>46</v>
      </c>
      <c r="I73" s="2" t="s">
        <v>45</v>
      </c>
      <c r="J73" s="1">
        <v>1</v>
      </c>
      <c r="K73" s="1">
        <f t="shared" si="3"/>
        <v>1.5</v>
      </c>
      <c r="L73" s="1">
        <v>850</v>
      </c>
      <c r="M73" s="1">
        <v>100</v>
      </c>
      <c r="N73" s="5">
        <v>0.95</v>
      </c>
      <c r="Q73" s="3" t="s">
        <v>48</v>
      </c>
      <c r="T73" s="1">
        <f t="shared" si="7"/>
        <v>1.6666666666666668E-3</v>
      </c>
      <c r="U73" s="1">
        <v>5</v>
      </c>
      <c r="W73" s="1"/>
      <c r="Y73" s="7">
        <v>1093</v>
      </c>
      <c r="Z73" s="7">
        <f t="shared" si="8"/>
        <v>3.0386201619497029</v>
      </c>
      <c r="AA73" s="30"/>
      <c r="AB73" s="2" t="s">
        <v>66</v>
      </c>
      <c r="AC73" s="4"/>
      <c r="AD73" s="4" t="s">
        <v>68</v>
      </c>
    </row>
    <row r="74" spans="1:30" s="2" customFormat="1" x14ac:dyDescent="0.2">
      <c r="A74" s="2">
        <v>34</v>
      </c>
      <c r="B74" s="2" t="s">
        <v>64</v>
      </c>
      <c r="C74" s="2" t="s">
        <v>17</v>
      </c>
      <c r="D74" s="1" t="s">
        <v>227</v>
      </c>
      <c r="E74" s="2" t="s">
        <v>226</v>
      </c>
      <c r="F74" s="2" t="s">
        <v>19</v>
      </c>
      <c r="G74" s="2" t="s">
        <v>39</v>
      </c>
      <c r="H74" s="2" t="s">
        <v>46</v>
      </c>
      <c r="I74" s="2" t="s">
        <v>45</v>
      </c>
      <c r="J74" s="1">
        <v>1</v>
      </c>
      <c r="K74" s="1">
        <f t="shared" si="3"/>
        <v>1.5</v>
      </c>
      <c r="L74" s="1">
        <v>850</v>
      </c>
      <c r="M74" s="1">
        <v>100</v>
      </c>
      <c r="N74" s="5">
        <v>0.6</v>
      </c>
      <c r="Q74" s="3" t="s">
        <v>48</v>
      </c>
      <c r="T74" s="1">
        <f t="shared" si="7"/>
        <v>1.6666666666666668E-3</v>
      </c>
      <c r="U74" s="1">
        <v>5</v>
      </c>
      <c r="W74" s="1"/>
      <c r="Y74" s="7">
        <v>134</v>
      </c>
      <c r="Z74" s="7">
        <f t="shared" si="8"/>
        <v>2.1271047983648073</v>
      </c>
      <c r="AA74" s="30"/>
      <c r="AB74" s="2" t="s">
        <v>66</v>
      </c>
      <c r="AC74" s="4"/>
      <c r="AD74" s="4" t="s">
        <v>68</v>
      </c>
    </row>
    <row r="75" spans="1:30" s="2" customFormat="1" x14ac:dyDescent="0.2">
      <c r="A75" s="2">
        <v>34</v>
      </c>
      <c r="B75" s="2" t="s">
        <v>64</v>
      </c>
      <c r="C75" s="2" t="s">
        <v>17</v>
      </c>
      <c r="D75" s="1" t="s">
        <v>227</v>
      </c>
      <c r="E75" s="2" t="s">
        <v>226</v>
      </c>
      <c r="F75" s="2" t="s">
        <v>19</v>
      </c>
      <c r="G75" s="2" t="s">
        <v>39</v>
      </c>
      <c r="H75" s="2" t="s">
        <v>46</v>
      </c>
      <c r="I75" s="2" t="s">
        <v>45</v>
      </c>
      <c r="J75" s="1">
        <v>1</v>
      </c>
      <c r="K75" s="1">
        <f t="shared" si="3"/>
        <v>1.5</v>
      </c>
      <c r="L75" s="1">
        <v>850</v>
      </c>
      <c r="M75" s="1">
        <v>100</v>
      </c>
      <c r="N75" s="5">
        <v>0.45</v>
      </c>
      <c r="Q75" s="3" t="s">
        <v>48</v>
      </c>
      <c r="T75" s="1">
        <f t="shared" si="7"/>
        <v>1.6666666666666668E-3</v>
      </c>
      <c r="U75" s="1">
        <v>5</v>
      </c>
      <c r="W75" s="1"/>
      <c r="Y75" s="7">
        <v>3717</v>
      </c>
      <c r="Z75" s="7">
        <f t="shared" si="8"/>
        <v>3.5701925610957255</v>
      </c>
      <c r="AA75" s="30"/>
      <c r="AB75" s="2" t="s">
        <v>66</v>
      </c>
      <c r="AC75" s="4"/>
      <c r="AD75" s="4" t="s">
        <v>68</v>
      </c>
    </row>
    <row r="76" spans="1:30" s="34" customFormat="1" x14ac:dyDescent="0.2">
      <c r="A76" s="34" t="s">
        <v>206</v>
      </c>
      <c r="B76" s="34" t="s">
        <v>37</v>
      </c>
      <c r="C76" s="34" t="s">
        <v>18</v>
      </c>
      <c r="D76" s="35" t="s">
        <v>38</v>
      </c>
      <c r="E76" s="34" t="s">
        <v>203</v>
      </c>
      <c r="F76" s="34" t="s">
        <v>19</v>
      </c>
      <c r="G76" s="34" t="s">
        <v>39</v>
      </c>
      <c r="H76" s="34" t="s">
        <v>42</v>
      </c>
      <c r="J76" s="35">
        <v>-1</v>
      </c>
      <c r="K76" s="36">
        <f t="shared" si="3"/>
        <v>-0.77800000000000002</v>
      </c>
      <c r="L76" s="35">
        <v>927</v>
      </c>
      <c r="M76" s="35">
        <v>538</v>
      </c>
      <c r="N76" s="37">
        <v>1</v>
      </c>
      <c r="Q76" s="38">
        <v>-1</v>
      </c>
      <c r="T76" s="35">
        <f>1/180</f>
        <v>5.5555555555555558E-3</v>
      </c>
      <c r="U76" s="35"/>
      <c r="W76" s="35"/>
      <c r="Y76" s="39">
        <v>148</v>
      </c>
      <c r="Z76" s="40">
        <f t="shared" si="8"/>
        <v>2.170261715394957</v>
      </c>
      <c r="AA76" s="41"/>
      <c r="AB76" s="34" t="s">
        <v>40</v>
      </c>
      <c r="AC76" s="42" t="s">
        <v>204</v>
      </c>
      <c r="AD76" s="42" t="s">
        <v>205</v>
      </c>
    </row>
    <row r="77" spans="1:30" s="34" customFormat="1" x14ac:dyDescent="0.2">
      <c r="A77" s="34" t="s">
        <v>206</v>
      </c>
      <c r="B77" s="34" t="s">
        <v>37</v>
      </c>
      <c r="C77" s="34" t="s">
        <v>18</v>
      </c>
      <c r="D77" s="35" t="s">
        <v>38</v>
      </c>
      <c r="E77" s="34" t="s">
        <v>203</v>
      </c>
      <c r="F77" s="34" t="s">
        <v>19</v>
      </c>
      <c r="G77" s="34" t="s">
        <v>39</v>
      </c>
      <c r="H77" s="34" t="s">
        <v>42</v>
      </c>
      <c r="J77" s="35">
        <v>-1</v>
      </c>
      <c r="K77" s="36">
        <f t="shared" si="3"/>
        <v>-0.77800000000000002</v>
      </c>
      <c r="L77" s="35">
        <v>927</v>
      </c>
      <c r="M77" s="35">
        <v>538</v>
      </c>
      <c r="N77" s="37">
        <v>0.5</v>
      </c>
      <c r="Q77" s="38">
        <v>-1</v>
      </c>
      <c r="T77" s="35">
        <f t="shared" ref="T77:T82" si="9">1/180</f>
        <v>5.5555555555555558E-3</v>
      </c>
      <c r="U77" s="35"/>
      <c r="W77" s="35"/>
      <c r="Y77" s="39">
        <v>1270</v>
      </c>
      <c r="Z77" s="40">
        <f t="shared" si="8"/>
        <v>3.1038037209559568</v>
      </c>
      <c r="AA77" s="41"/>
      <c r="AB77" s="34" t="s">
        <v>40</v>
      </c>
      <c r="AC77" s="42" t="s">
        <v>204</v>
      </c>
      <c r="AD77" s="42" t="s">
        <v>205</v>
      </c>
    </row>
    <row r="78" spans="1:30" s="34" customFormat="1" x14ac:dyDescent="0.2">
      <c r="A78" s="34" t="s">
        <v>206</v>
      </c>
      <c r="B78" s="34" t="s">
        <v>37</v>
      </c>
      <c r="C78" s="34" t="s">
        <v>18</v>
      </c>
      <c r="D78" s="35" t="s">
        <v>38</v>
      </c>
      <c r="E78" s="34" t="s">
        <v>203</v>
      </c>
      <c r="F78" s="34" t="s">
        <v>19</v>
      </c>
      <c r="G78" s="34" t="s">
        <v>39</v>
      </c>
      <c r="H78" s="34" t="s">
        <v>46</v>
      </c>
      <c r="J78" s="35">
        <v>1</v>
      </c>
      <c r="K78" s="36">
        <f t="shared" si="3"/>
        <v>1</v>
      </c>
      <c r="L78" s="35">
        <v>1038</v>
      </c>
      <c r="M78" s="35">
        <v>538</v>
      </c>
      <c r="N78" s="37">
        <v>1</v>
      </c>
      <c r="Q78" s="38">
        <v>-1</v>
      </c>
      <c r="T78" s="35">
        <f t="shared" si="9"/>
        <v>5.5555555555555558E-3</v>
      </c>
      <c r="U78" s="35"/>
      <c r="W78" s="35"/>
      <c r="Y78" s="39">
        <v>58</v>
      </c>
      <c r="Z78" s="40">
        <f t="shared" si="8"/>
        <v>1.7634279935629371</v>
      </c>
      <c r="AA78" s="41"/>
      <c r="AB78" s="34" t="s">
        <v>40</v>
      </c>
      <c r="AC78" s="42" t="s">
        <v>204</v>
      </c>
      <c r="AD78" s="42" t="s">
        <v>205</v>
      </c>
    </row>
    <row r="79" spans="1:30" s="34" customFormat="1" x14ac:dyDescent="0.2">
      <c r="A79" s="34" t="s">
        <v>206</v>
      </c>
      <c r="B79" s="34" t="s">
        <v>37</v>
      </c>
      <c r="C79" s="34" t="s">
        <v>18</v>
      </c>
      <c r="D79" s="35" t="s">
        <v>45</v>
      </c>
      <c r="E79" s="34" t="s">
        <v>203</v>
      </c>
      <c r="F79" s="34" t="s">
        <v>19</v>
      </c>
      <c r="G79" s="34" t="s">
        <v>39</v>
      </c>
      <c r="H79" s="34" t="s">
        <v>42</v>
      </c>
      <c r="J79" s="35">
        <v>-1</v>
      </c>
      <c r="K79" s="36">
        <f t="shared" si="3"/>
        <v>-0.77800000000000002</v>
      </c>
      <c r="L79" s="35">
        <v>927</v>
      </c>
      <c r="M79" s="35">
        <v>538</v>
      </c>
      <c r="N79" s="37">
        <v>1</v>
      </c>
      <c r="Q79" s="38">
        <v>-1</v>
      </c>
      <c r="T79" s="35">
        <f t="shared" si="9"/>
        <v>5.5555555555555558E-3</v>
      </c>
      <c r="U79" s="35"/>
      <c r="W79" s="35"/>
      <c r="Y79" s="39">
        <v>17</v>
      </c>
      <c r="Z79" s="40">
        <f t="shared" si="8"/>
        <v>1.2304489213782739</v>
      </c>
      <c r="AA79" s="41"/>
      <c r="AB79" s="34" t="s">
        <v>40</v>
      </c>
      <c r="AC79" s="42"/>
      <c r="AD79" s="42" t="s">
        <v>205</v>
      </c>
    </row>
    <row r="80" spans="1:30" s="34" customFormat="1" x14ac:dyDescent="0.2">
      <c r="A80" s="34" t="s">
        <v>206</v>
      </c>
      <c r="B80" s="34" t="s">
        <v>37</v>
      </c>
      <c r="C80" s="34" t="s">
        <v>18</v>
      </c>
      <c r="D80" s="35" t="s">
        <v>45</v>
      </c>
      <c r="E80" s="34" t="s">
        <v>203</v>
      </c>
      <c r="F80" s="34" t="s">
        <v>19</v>
      </c>
      <c r="G80" s="34" t="s">
        <v>39</v>
      </c>
      <c r="H80" s="34" t="s">
        <v>42</v>
      </c>
      <c r="J80" s="35">
        <v>-1</v>
      </c>
      <c r="K80" s="36">
        <f t="shared" si="3"/>
        <v>-0.77800000000000002</v>
      </c>
      <c r="L80" s="35">
        <v>927</v>
      </c>
      <c r="M80" s="35">
        <v>538</v>
      </c>
      <c r="N80" s="37">
        <v>0.5</v>
      </c>
      <c r="Q80" s="38">
        <v>-1</v>
      </c>
      <c r="T80" s="35">
        <f t="shared" si="9"/>
        <v>5.5555555555555558E-3</v>
      </c>
      <c r="U80" s="35"/>
      <c r="W80" s="35"/>
      <c r="Y80" s="39">
        <v>173</v>
      </c>
      <c r="Z80" s="40">
        <f t="shared" si="8"/>
        <v>2.2380461031287955</v>
      </c>
      <c r="AA80" s="41"/>
      <c r="AB80" s="34" t="s">
        <v>40</v>
      </c>
      <c r="AC80" s="42"/>
      <c r="AD80" s="42" t="s">
        <v>205</v>
      </c>
    </row>
    <row r="81" spans="1:30" s="34" customFormat="1" x14ac:dyDescent="0.2">
      <c r="A81" s="34">
        <v>64</v>
      </c>
      <c r="B81" s="34" t="s">
        <v>37</v>
      </c>
      <c r="C81" s="34" t="s">
        <v>18</v>
      </c>
      <c r="D81" s="35" t="s">
        <v>45</v>
      </c>
      <c r="F81" s="34" t="s">
        <v>19</v>
      </c>
      <c r="G81" s="34" t="s">
        <v>39</v>
      </c>
      <c r="H81" s="34" t="s">
        <v>42</v>
      </c>
      <c r="J81" s="35">
        <v>-1</v>
      </c>
      <c r="K81" s="36">
        <f t="shared" si="3"/>
        <v>-0.5</v>
      </c>
      <c r="L81" s="35">
        <v>1038</v>
      </c>
      <c r="M81" s="35">
        <v>788</v>
      </c>
      <c r="N81" s="37">
        <v>0.47</v>
      </c>
      <c r="Q81" s="38">
        <v>-1</v>
      </c>
      <c r="T81" s="35">
        <f t="shared" si="9"/>
        <v>5.5555555555555558E-3</v>
      </c>
      <c r="U81" s="35"/>
      <c r="W81" s="35"/>
      <c r="Y81" s="39">
        <v>591</v>
      </c>
      <c r="Z81" s="40">
        <f t="shared" si="8"/>
        <v>2.7715874808812551</v>
      </c>
      <c r="AA81" s="41"/>
      <c r="AB81" s="34" t="s">
        <v>40</v>
      </c>
      <c r="AC81" s="42"/>
      <c r="AD81" s="42" t="s">
        <v>207</v>
      </c>
    </row>
    <row r="82" spans="1:30" s="34" customFormat="1" x14ac:dyDescent="0.2">
      <c r="A82" s="34">
        <v>64</v>
      </c>
      <c r="B82" s="34" t="s">
        <v>37</v>
      </c>
      <c r="C82" s="34" t="s">
        <v>18</v>
      </c>
      <c r="D82" s="35" t="s">
        <v>45</v>
      </c>
      <c r="F82" s="34" t="s">
        <v>19</v>
      </c>
      <c r="G82" s="34" t="s">
        <v>39</v>
      </c>
      <c r="H82" s="34" t="s">
        <v>42</v>
      </c>
      <c r="J82" s="35">
        <v>-1</v>
      </c>
      <c r="K82" s="36">
        <f t="shared" si="3"/>
        <v>-1</v>
      </c>
      <c r="L82" s="35">
        <v>1038</v>
      </c>
      <c r="M82" s="35">
        <v>538</v>
      </c>
      <c r="N82" s="37">
        <v>0.84</v>
      </c>
      <c r="Q82" s="38">
        <v>-1</v>
      </c>
      <c r="T82" s="35">
        <f t="shared" si="9"/>
        <v>5.5555555555555558E-3</v>
      </c>
      <c r="U82" s="35"/>
      <c r="W82" s="35"/>
      <c r="Y82" s="39">
        <v>17</v>
      </c>
      <c r="Z82" s="40">
        <f t="shared" si="8"/>
        <v>1.2304489213782739</v>
      </c>
      <c r="AA82" s="41"/>
      <c r="AB82" s="34" t="s">
        <v>40</v>
      </c>
      <c r="AC82" s="42"/>
      <c r="AD82" s="42" t="s">
        <v>207</v>
      </c>
    </row>
    <row r="83" spans="1:30" s="34" customFormat="1" x14ac:dyDescent="0.2">
      <c r="A83" s="34" t="s">
        <v>208</v>
      </c>
      <c r="B83" s="34" t="s">
        <v>37</v>
      </c>
      <c r="C83" s="34" t="s">
        <v>18</v>
      </c>
      <c r="D83" s="35" t="s">
        <v>38</v>
      </c>
      <c r="E83" s="34" t="s">
        <v>203</v>
      </c>
      <c r="F83" s="34" t="s">
        <v>19</v>
      </c>
      <c r="G83" s="34" t="s">
        <v>20</v>
      </c>
      <c r="J83" s="35">
        <v>0</v>
      </c>
      <c r="K83" s="36">
        <f t="shared" si="3"/>
        <v>0</v>
      </c>
      <c r="L83" s="35">
        <v>427</v>
      </c>
      <c r="M83" s="35">
        <v>427</v>
      </c>
      <c r="N83" s="37">
        <v>2</v>
      </c>
      <c r="Q83" s="38">
        <v>-1</v>
      </c>
      <c r="S83" s="34">
        <v>5.0000000000000001E-3</v>
      </c>
      <c r="T83" s="36">
        <f t="shared" ref="T83:T141" si="10">1/(2*N83/100/S83+U83*60+W83*60)</f>
        <v>0.125</v>
      </c>
      <c r="U83" s="35"/>
      <c r="W83" s="35"/>
      <c r="Y83" s="39">
        <v>30</v>
      </c>
      <c r="Z83" s="40">
        <f t="shared" si="8"/>
        <v>1.4771212547196624</v>
      </c>
      <c r="AA83" s="41"/>
      <c r="AB83" s="34" t="s">
        <v>40</v>
      </c>
      <c r="AC83" s="42" t="s">
        <v>204</v>
      </c>
      <c r="AD83" s="42" t="s">
        <v>205</v>
      </c>
    </row>
    <row r="84" spans="1:30" s="34" customFormat="1" x14ac:dyDescent="0.2">
      <c r="A84" s="34">
        <v>60</v>
      </c>
      <c r="B84" s="34" t="s">
        <v>37</v>
      </c>
      <c r="C84" s="34" t="s">
        <v>18</v>
      </c>
      <c r="D84" s="35" t="s">
        <v>38</v>
      </c>
      <c r="F84" s="34" t="s">
        <v>19</v>
      </c>
      <c r="G84" s="34" t="s">
        <v>20</v>
      </c>
      <c r="J84" s="35">
        <v>0</v>
      </c>
      <c r="K84" s="36">
        <f t="shared" si="3"/>
        <v>0</v>
      </c>
      <c r="L84" s="35">
        <v>649</v>
      </c>
      <c r="M84" s="35">
        <v>649</v>
      </c>
      <c r="N84" s="37">
        <v>1.5</v>
      </c>
      <c r="Q84" s="38" t="s">
        <v>56</v>
      </c>
      <c r="S84" s="34">
        <v>5.0000000000000001E-3</v>
      </c>
      <c r="T84" s="36">
        <f t="shared" si="10"/>
        <v>0.16666666666666666</v>
      </c>
      <c r="U84" s="35"/>
      <c r="W84" s="35"/>
      <c r="Y84" s="39">
        <v>394</v>
      </c>
      <c r="Z84" s="40">
        <f t="shared" si="8"/>
        <v>2.5954962218255737</v>
      </c>
      <c r="AA84" s="41"/>
      <c r="AB84" s="34" t="s">
        <v>40</v>
      </c>
      <c r="AC84" s="42"/>
      <c r="AD84" s="42" t="s">
        <v>207</v>
      </c>
    </row>
    <row r="85" spans="1:30" s="34" customFormat="1" x14ac:dyDescent="0.2">
      <c r="A85" s="34">
        <v>60</v>
      </c>
      <c r="B85" s="34" t="s">
        <v>37</v>
      </c>
      <c r="C85" s="34" t="s">
        <v>18</v>
      </c>
      <c r="D85" s="35" t="s">
        <v>38</v>
      </c>
      <c r="F85" s="34" t="s">
        <v>19</v>
      </c>
      <c r="G85" s="34" t="s">
        <v>20</v>
      </c>
      <c r="J85" s="35">
        <v>0</v>
      </c>
      <c r="K85" s="36">
        <f t="shared" si="3"/>
        <v>0</v>
      </c>
      <c r="L85" s="35">
        <v>649</v>
      </c>
      <c r="M85" s="35">
        <v>649</v>
      </c>
      <c r="N85" s="37">
        <v>1</v>
      </c>
      <c r="Q85" s="38" t="s">
        <v>56</v>
      </c>
      <c r="S85" s="34">
        <v>5.0000000000000001E-3</v>
      </c>
      <c r="T85" s="36">
        <f t="shared" si="10"/>
        <v>0.25</v>
      </c>
      <c r="U85" s="35"/>
      <c r="W85" s="35"/>
      <c r="Y85" s="39">
        <v>14915</v>
      </c>
      <c r="Z85" s="40">
        <f t="shared" si="8"/>
        <v>4.1736232576980816</v>
      </c>
      <c r="AA85" s="41"/>
      <c r="AB85" s="34" t="s">
        <v>40</v>
      </c>
      <c r="AC85" s="42"/>
      <c r="AD85" s="42" t="s">
        <v>207</v>
      </c>
    </row>
    <row r="86" spans="1:30" s="34" customFormat="1" x14ac:dyDescent="0.2">
      <c r="A86" s="34" t="s">
        <v>209</v>
      </c>
      <c r="B86" s="34" t="s">
        <v>37</v>
      </c>
      <c r="C86" s="34" t="s">
        <v>18</v>
      </c>
      <c r="D86" s="35" t="s">
        <v>38</v>
      </c>
      <c r="E86" s="34" t="s">
        <v>203</v>
      </c>
      <c r="F86" s="34" t="s">
        <v>19</v>
      </c>
      <c r="G86" s="34" t="s">
        <v>20</v>
      </c>
      <c r="I86" s="34" t="s">
        <v>74</v>
      </c>
      <c r="J86" s="35">
        <v>0</v>
      </c>
      <c r="K86" s="36">
        <f t="shared" si="3"/>
        <v>0</v>
      </c>
      <c r="L86" s="35">
        <v>649</v>
      </c>
      <c r="M86" s="35">
        <v>649</v>
      </c>
      <c r="N86" s="37">
        <v>1</v>
      </c>
      <c r="Q86" s="38">
        <v>-1</v>
      </c>
      <c r="S86" s="34">
        <v>5.0000000000000001E-3</v>
      </c>
      <c r="T86" s="36">
        <f t="shared" si="10"/>
        <v>8.0645161290322578E-3</v>
      </c>
      <c r="U86" s="35"/>
      <c r="W86" s="35">
        <v>2</v>
      </c>
      <c r="Y86" s="39">
        <v>6768</v>
      </c>
      <c r="Z86" s="40">
        <f t="shared" si="8"/>
        <v>3.8304603500309669</v>
      </c>
      <c r="AA86" s="41"/>
      <c r="AB86" s="34" t="s">
        <v>40</v>
      </c>
      <c r="AC86" s="42" t="s">
        <v>204</v>
      </c>
      <c r="AD86" s="42" t="s">
        <v>205</v>
      </c>
    </row>
    <row r="87" spans="1:30" s="34" customFormat="1" x14ac:dyDescent="0.2">
      <c r="A87" s="34" t="s">
        <v>208</v>
      </c>
      <c r="B87" s="34" t="s">
        <v>37</v>
      </c>
      <c r="C87" s="34" t="s">
        <v>18</v>
      </c>
      <c r="D87" s="35" t="s">
        <v>38</v>
      </c>
      <c r="E87" s="34" t="s">
        <v>203</v>
      </c>
      <c r="F87" s="34" t="s">
        <v>19</v>
      </c>
      <c r="G87" s="34" t="s">
        <v>20</v>
      </c>
      <c r="J87" s="35">
        <v>0</v>
      </c>
      <c r="K87" s="36">
        <f t="shared" si="3"/>
        <v>0</v>
      </c>
      <c r="L87" s="35">
        <v>760</v>
      </c>
      <c r="M87" s="35">
        <v>760</v>
      </c>
      <c r="N87" s="37">
        <v>2</v>
      </c>
      <c r="Q87" s="38">
        <v>-1</v>
      </c>
      <c r="S87" s="34">
        <v>5.0000000000000001E-3</v>
      </c>
      <c r="T87" s="36">
        <f t="shared" si="10"/>
        <v>0.125</v>
      </c>
      <c r="U87" s="35"/>
      <c r="W87" s="35"/>
      <c r="Y87" s="39">
        <v>105</v>
      </c>
      <c r="Z87" s="40">
        <f t="shared" si="8"/>
        <v>2.0211892990699378</v>
      </c>
      <c r="AA87" s="41"/>
      <c r="AB87" s="34" t="s">
        <v>40</v>
      </c>
      <c r="AC87" s="42" t="s">
        <v>204</v>
      </c>
      <c r="AD87" s="42" t="s">
        <v>205</v>
      </c>
    </row>
    <row r="88" spans="1:30" s="34" customFormat="1" x14ac:dyDescent="0.2">
      <c r="A88" s="34">
        <v>60</v>
      </c>
      <c r="B88" s="34" t="s">
        <v>37</v>
      </c>
      <c r="C88" s="34" t="s">
        <v>18</v>
      </c>
      <c r="D88" s="35" t="s">
        <v>38</v>
      </c>
      <c r="F88" s="34" t="s">
        <v>19</v>
      </c>
      <c r="G88" s="34" t="s">
        <v>20</v>
      </c>
      <c r="J88" s="35">
        <v>0</v>
      </c>
      <c r="K88" s="36">
        <f t="shared" si="3"/>
        <v>0</v>
      </c>
      <c r="L88" s="35">
        <v>760</v>
      </c>
      <c r="M88" s="35">
        <v>760</v>
      </c>
      <c r="N88" s="37">
        <v>1</v>
      </c>
      <c r="Q88" s="38" t="s">
        <v>56</v>
      </c>
      <c r="S88" s="34">
        <v>5.0000000000000001E-3</v>
      </c>
      <c r="T88" s="36">
        <f t="shared" si="10"/>
        <v>0.25</v>
      </c>
      <c r="U88" s="35"/>
      <c r="W88" s="35"/>
      <c r="Y88" s="39">
        <v>10224</v>
      </c>
      <c r="Z88" s="40">
        <f t="shared" si="8"/>
        <v>4.0096208408143248</v>
      </c>
      <c r="AA88" s="41"/>
      <c r="AB88" s="34" t="s">
        <v>40</v>
      </c>
      <c r="AC88" s="42"/>
      <c r="AD88" s="42" t="s">
        <v>207</v>
      </c>
    </row>
    <row r="89" spans="1:30" s="34" customFormat="1" x14ac:dyDescent="0.2">
      <c r="A89" s="34">
        <v>60</v>
      </c>
      <c r="B89" s="34" t="s">
        <v>37</v>
      </c>
      <c r="C89" s="34" t="s">
        <v>18</v>
      </c>
      <c r="D89" s="35" t="s">
        <v>38</v>
      </c>
      <c r="F89" s="34" t="s">
        <v>19</v>
      </c>
      <c r="G89" s="34" t="s">
        <v>20</v>
      </c>
      <c r="J89" s="35">
        <v>0</v>
      </c>
      <c r="K89" s="36">
        <f t="shared" si="3"/>
        <v>0</v>
      </c>
      <c r="L89" s="35">
        <v>760</v>
      </c>
      <c r="M89" s="35">
        <v>760</v>
      </c>
      <c r="N89" s="37">
        <v>0.8</v>
      </c>
      <c r="Q89" s="38" t="s">
        <v>56</v>
      </c>
      <c r="S89" s="34">
        <v>5.0000000000000001E-3</v>
      </c>
      <c r="T89" s="36">
        <f t="shared" si="10"/>
        <v>0.3125</v>
      </c>
      <c r="U89" s="35"/>
      <c r="W89" s="35"/>
      <c r="Y89" s="39">
        <v>19403</v>
      </c>
      <c r="Z89" s="40">
        <f t="shared" si="8"/>
        <v>4.2878688836785601</v>
      </c>
      <c r="AA89" s="41"/>
      <c r="AB89" s="34" t="s">
        <v>40</v>
      </c>
      <c r="AC89" s="42"/>
      <c r="AD89" s="42" t="s">
        <v>207</v>
      </c>
    </row>
    <row r="90" spans="1:30" s="34" customFormat="1" x14ac:dyDescent="0.2">
      <c r="A90" s="34">
        <v>61</v>
      </c>
      <c r="B90" s="34" t="s">
        <v>37</v>
      </c>
      <c r="C90" s="34" t="s">
        <v>18</v>
      </c>
      <c r="D90" s="35" t="s">
        <v>38</v>
      </c>
      <c r="F90" s="34" t="s">
        <v>19</v>
      </c>
      <c r="G90" s="34" t="s">
        <v>20</v>
      </c>
      <c r="J90" s="35">
        <v>0</v>
      </c>
      <c r="K90" s="36">
        <f t="shared" si="3"/>
        <v>0</v>
      </c>
      <c r="L90" s="35">
        <v>760</v>
      </c>
      <c r="M90" s="35">
        <v>760</v>
      </c>
      <c r="N90" s="37">
        <v>1</v>
      </c>
      <c r="Q90" s="38" t="s">
        <v>48</v>
      </c>
      <c r="S90" s="34">
        <v>5.0000000000000001E-3</v>
      </c>
      <c r="T90" s="36">
        <f t="shared" si="10"/>
        <v>0.25</v>
      </c>
      <c r="U90" s="35"/>
      <c r="W90" s="35"/>
      <c r="Y90" s="39">
        <v>4114</v>
      </c>
      <c r="Z90" s="40">
        <f t="shared" si="8"/>
        <v>3.6142642873587048</v>
      </c>
      <c r="AA90" s="41"/>
      <c r="AB90" s="34" t="s">
        <v>40</v>
      </c>
      <c r="AC90" s="42"/>
      <c r="AD90" s="42" t="s">
        <v>207</v>
      </c>
    </row>
    <row r="91" spans="1:30" s="34" customFormat="1" x14ac:dyDescent="0.2">
      <c r="A91" s="34" t="s">
        <v>208</v>
      </c>
      <c r="B91" s="34" t="s">
        <v>37</v>
      </c>
      <c r="C91" s="34" t="s">
        <v>18</v>
      </c>
      <c r="D91" s="35" t="s">
        <v>38</v>
      </c>
      <c r="E91" s="34" t="s">
        <v>203</v>
      </c>
      <c r="F91" s="34" t="s">
        <v>19</v>
      </c>
      <c r="G91" s="34" t="s">
        <v>20</v>
      </c>
      <c r="J91" s="35">
        <v>0</v>
      </c>
      <c r="K91" s="36">
        <f t="shared" si="3"/>
        <v>0</v>
      </c>
      <c r="L91" s="35">
        <v>871</v>
      </c>
      <c r="M91" s="35">
        <v>871</v>
      </c>
      <c r="N91" s="37">
        <v>4</v>
      </c>
      <c r="Q91" s="38">
        <v>-1</v>
      </c>
      <c r="S91" s="34">
        <v>5.0000000000000001E-3</v>
      </c>
      <c r="T91" s="36">
        <f t="shared" si="10"/>
        <v>6.25E-2</v>
      </c>
      <c r="U91" s="35"/>
      <c r="W91" s="35"/>
      <c r="Y91" s="39">
        <v>11</v>
      </c>
      <c r="Z91" s="40">
        <f t="shared" si="8"/>
        <v>1.0413926851582249</v>
      </c>
      <c r="AA91" s="41"/>
      <c r="AB91" s="34" t="s">
        <v>40</v>
      </c>
      <c r="AC91" s="42"/>
      <c r="AD91" s="42" t="s">
        <v>205</v>
      </c>
    </row>
    <row r="92" spans="1:30" s="34" customFormat="1" x14ac:dyDescent="0.2">
      <c r="A92" s="34" t="s">
        <v>208</v>
      </c>
      <c r="B92" s="34" t="s">
        <v>37</v>
      </c>
      <c r="C92" s="34" t="s">
        <v>18</v>
      </c>
      <c r="D92" s="35" t="s">
        <v>38</v>
      </c>
      <c r="E92" s="34" t="s">
        <v>203</v>
      </c>
      <c r="F92" s="34" t="s">
        <v>19</v>
      </c>
      <c r="G92" s="34" t="s">
        <v>20</v>
      </c>
      <c r="J92" s="35">
        <v>0</v>
      </c>
      <c r="K92" s="36">
        <f t="shared" si="3"/>
        <v>0</v>
      </c>
      <c r="L92" s="35">
        <v>871</v>
      </c>
      <c r="M92" s="35">
        <v>871</v>
      </c>
      <c r="N92" s="37">
        <v>2</v>
      </c>
      <c r="Q92" s="38">
        <v>-1</v>
      </c>
      <c r="S92" s="34">
        <v>5.0000000000000001E-3</v>
      </c>
      <c r="T92" s="36">
        <f t="shared" si="10"/>
        <v>0.125</v>
      </c>
      <c r="U92" s="35"/>
      <c r="W92" s="35"/>
      <c r="Y92" s="39">
        <v>103</v>
      </c>
      <c r="Z92" s="40">
        <f t="shared" si="8"/>
        <v>2.012837224705172</v>
      </c>
      <c r="AA92" s="41"/>
      <c r="AB92" s="34" t="s">
        <v>40</v>
      </c>
      <c r="AC92" s="42" t="s">
        <v>204</v>
      </c>
      <c r="AD92" s="42" t="s">
        <v>205</v>
      </c>
    </row>
    <row r="93" spans="1:30" s="34" customFormat="1" x14ac:dyDescent="0.2">
      <c r="A93" s="34" t="s">
        <v>208</v>
      </c>
      <c r="B93" s="34" t="s">
        <v>37</v>
      </c>
      <c r="C93" s="34" t="s">
        <v>18</v>
      </c>
      <c r="D93" s="35" t="s">
        <v>38</v>
      </c>
      <c r="E93" s="34" t="s">
        <v>203</v>
      </c>
      <c r="F93" s="34" t="s">
        <v>19</v>
      </c>
      <c r="G93" s="34" t="s">
        <v>20</v>
      </c>
      <c r="J93" s="35">
        <v>0</v>
      </c>
      <c r="K93" s="36">
        <f t="shared" si="3"/>
        <v>0</v>
      </c>
      <c r="L93" s="35">
        <v>871</v>
      </c>
      <c r="M93" s="35">
        <v>871</v>
      </c>
      <c r="N93" s="37">
        <v>1</v>
      </c>
      <c r="Q93" s="38">
        <v>-1</v>
      </c>
      <c r="S93" s="34">
        <v>5.0000000000000001E-3</v>
      </c>
      <c r="T93" s="36">
        <f t="shared" si="10"/>
        <v>0.25</v>
      </c>
      <c r="U93" s="35"/>
      <c r="W93" s="35"/>
      <c r="Y93" s="39">
        <v>1357</v>
      </c>
      <c r="Z93" s="40">
        <f t="shared" si="8"/>
        <v>3.1325798476597368</v>
      </c>
      <c r="AA93" s="41"/>
      <c r="AB93" s="34" t="s">
        <v>40</v>
      </c>
      <c r="AC93" s="42" t="s">
        <v>204</v>
      </c>
      <c r="AD93" s="42" t="s">
        <v>205</v>
      </c>
    </row>
    <row r="94" spans="1:30" s="34" customFormat="1" x14ac:dyDescent="0.2">
      <c r="A94" s="34">
        <v>60</v>
      </c>
      <c r="B94" s="34" t="s">
        <v>37</v>
      </c>
      <c r="C94" s="34" t="s">
        <v>18</v>
      </c>
      <c r="D94" s="35" t="s">
        <v>38</v>
      </c>
      <c r="F94" s="34" t="s">
        <v>19</v>
      </c>
      <c r="G94" s="34" t="s">
        <v>20</v>
      </c>
      <c r="J94" s="35">
        <v>0</v>
      </c>
      <c r="K94" s="36">
        <f t="shared" si="3"/>
        <v>0</v>
      </c>
      <c r="L94" s="35">
        <v>871</v>
      </c>
      <c r="M94" s="35">
        <v>871</v>
      </c>
      <c r="N94" s="37">
        <v>0.9</v>
      </c>
      <c r="Q94" s="38" t="s">
        <v>56</v>
      </c>
      <c r="S94" s="34">
        <v>5.0000000000000001E-3</v>
      </c>
      <c r="T94" s="36">
        <f t="shared" si="10"/>
        <v>0.27777777777777773</v>
      </c>
      <c r="U94" s="35"/>
      <c r="W94" s="35"/>
      <c r="Y94" s="39">
        <v>987</v>
      </c>
      <c r="Z94" s="40">
        <f t="shared" si="8"/>
        <v>2.9943171526696366</v>
      </c>
      <c r="AA94" s="41"/>
      <c r="AB94" s="34" t="s">
        <v>40</v>
      </c>
      <c r="AC94" s="42"/>
      <c r="AD94" s="42" t="s">
        <v>207</v>
      </c>
    </row>
    <row r="95" spans="1:30" s="34" customFormat="1" x14ac:dyDescent="0.2">
      <c r="A95" s="34" t="s">
        <v>208</v>
      </c>
      <c r="B95" s="34" t="s">
        <v>37</v>
      </c>
      <c r="C95" s="34" t="s">
        <v>18</v>
      </c>
      <c r="D95" s="35" t="s">
        <v>38</v>
      </c>
      <c r="E95" s="34" t="s">
        <v>203</v>
      </c>
      <c r="F95" s="34" t="s">
        <v>19</v>
      </c>
      <c r="G95" s="34" t="s">
        <v>20</v>
      </c>
      <c r="J95" s="35">
        <v>0</v>
      </c>
      <c r="K95" s="36">
        <f t="shared" si="3"/>
        <v>0</v>
      </c>
      <c r="L95" s="35">
        <v>871</v>
      </c>
      <c r="M95" s="35">
        <v>871</v>
      </c>
      <c r="N95" s="37">
        <v>0.8</v>
      </c>
      <c r="Q95" s="38">
        <v>-1</v>
      </c>
      <c r="S95" s="34">
        <v>5.0000000000000001E-3</v>
      </c>
      <c r="T95" s="36">
        <f t="shared" si="10"/>
        <v>0.3125</v>
      </c>
      <c r="U95" s="35"/>
      <c r="W95" s="35"/>
      <c r="Y95" s="39">
        <v>3699</v>
      </c>
      <c r="Z95" s="40">
        <f t="shared" si="8"/>
        <v>3.5680843313153936</v>
      </c>
      <c r="AA95" s="41"/>
      <c r="AB95" s="34" t="s">
        <v>40</v>
      </c>
      <c r="AC95" s="42" t="s">
        <v>204</v>
      </c>
      <c r="AD95" s="42" t="s">
        <v>205</v>
      </c>
    </row>
    <row r="96" spans="1:30" s="34" customFormat="1" x14ac:dyDescent="0.2">
      <c r="A96" s="34" t="s">
        <v>208</v>
      </c>
      <c r="B96" s="34" t="s">
        <v>37</v>
      </c>
      <c r="C96" s="34" t="s">
        <v>18</v>
      </c>
      <c r="D96" s="35" t="s">
        <v>38</v>
      </c>
      <c r="E96" s="34" t="s">
        <v>203</v>
      </c>
      <c r="F96" s="34" t="s">
        <v>19</v>
      </c>
      <c r="G96" s="34" t="s">
        <v>20</v>
      </c>
      <c r="J96" s="35">
        <v>0</v>
      </c>
      <c r="K96" s="36">
        <f t="shared" si="3"/>
        <v>0</v>
      </c>
      <c r="L96" s="35">
        <v>871</v>
      </c>
      <c r="M96" s="35">
        <v>871</v>
      </c>
      <c r="N96" s="37">
        <v>0.5</v>
      </c>
      <c r="Q96" s="38">
        <v>-1</v>
      </c>
      <c r="S96" s="34">
        <v>5.0000000000000001E-3</v>
      </c>
      <c r="T96" s="36">
        <f t="shared" si="10"/>
        <v>0.5</v>
      </c>
      <c r="U96" s="35"/>
      <c r="W96" s="35"/>
      <c r="Y96" s="39">
        <v>29159</v>
      </c>
      <c r="Z96" s="40">
        <f t="shared" si="8"/>
        <v>4.4647726258898039</v>
      </c>
      <c r="AA96" s="41"/>
      <c r="AB96" s="34" t="s">
        <v>40</v>
      </c>
      <c r="AC96" s="42"/>
      <c r="AD96" s="42" t="s">
        <v>205</v>
      </c>
    </row>
    <row r="97" spans="1:30" s="34" customFormat="1" x14ac:dyDescent="0.2">
      <c r="A97" s="34">
        <v>61</v>
      </c>
      <c r="B97" s="34" t="s">
        <v>37</v>
      </c>
      <c r="C97" s="34" t="s">
        <v>18</v>
      </c>
      <c r="D97" s="35" t="s">
        <v>38</v>
      </c>
      <c r="F97" s="34" t="s">
        <v>19</v>
      </c>
      <c r="G97" s="34" t="s">
        <v>20</v>
      </c>
      <c r="J97" s="35">
        <v>0</v>
      </c>
      <c r="K97" s="36">
        <f t="shared" si="3"/>
        <v>0</v>
      </c>
      <c r="L97" s="35">
        <v>871</v>
      </c>
      <c r="M97" s="35">
        <v>871</v>
      </c>
      <c r="N97" s="37">
        <v>1.2</v>
      </c>
      <c r="Q97" s="38" t="s">
        <v>48</v>
      </c>
      <c r="S97" s="34">
        <v>5.0000000000000001E-3</v>
      </c>
      <c r="T97" s="36">
        <f t="shared" si="10"/>
        <v>0.20833333333333334</v>
      </c>
      <c r="U97" s="35"/>
      <c r="W97" s="35"/>
      <c r="Y97" s="39">
        <v>454</v>
      </c>
      <c r="Z97" s="40">
        <f t="shared" si="8"/>
        <v>2.6570558528571038</v>
      </c>
      <c r="AA97" s="41"/>
      <c r="AB97" s="34" t="s">
        <v>40</v>
      </c>
      <c r="AC97" s="42"/>
      <c r="AD97" s="42" t="s">
        <v>207</v>
      </c>
    </row>
    <row r="98" spans="1:30" s="34" customFormat="1" x14ac:dyDescent="0.2">
      <c r="A98" s="34">
        <v>61</v>
      </c>
      <c r="B98" s="34" t="s">
        <v>37</v>
      </c>
      <c r="C98" s="34" t="s">
        <v>18</v>
      </c>
      <c r="D98" s="35" t="s">
        <v>38</v>
      </c>
      <c r="F98" s="34" t="s">
        <v>19</v>
      </c>
      <c r="G98" s="34" t="s">
        <v>20</v>
      </c>
      <c r="J98" s="35">
        <v>0</v>
      </c>
      <c r="K98" s="36">
        <f t="shared" si="3"/>
        <v>0</v>
      </c>
      <c r="L98" s="35">
        <v>871</v>
      </c>
      <c r="M98" s="35">
        <v>871</v>
      </c>
      <c r="N98" s="37">
        <v>0.8</v>
      </c>
      <c r="Q98" s="38" t="s">
        <v>48</v>
      </c>
      <c r="S98" s="34">
        <v>5.0000000000000001E-3</v>
      </c>
      <c r="T98" s="36">
        <f t="shared" si="10"/>
        <v>0.3125</v>
      </c>
      <c r="U98" s="35"/>
      <c r="W98" s="35"/>
      <c r="Y98" s="39">
        <v>2990</v>
      </c>
      <c r="Z98" s="40">
        <f t="shared" si="8"/>
        <v>3.4756711883244296</v>
      </c>
      <c r="AA98" s="41"/>
      <c r="AB98" s="34" t="s">
        <v>40</v>
      </c>
      <c r="AC98" s="42"/>
      <c r="AD98" s="42" t="s">
        <v>207</v>
      </c>
    </row>
    <row r="99" spans="1:30" s="34" customFormat="1" x14ac:dyDescent="0.2">
      <c r="A99" s="34" t="s">
        <v>209</v>
      </c>
      <c r="B99" s="34" t="s">
        <v>37</v>
      </c>
      <c r="C99" s="34" t="s">
        <v>18</v>
      </c>
      <c r="D99" s="35" t="s">
        <v>38</v>
      </c>
      <c r="E99" s="34" t="s">
        <v>203</v>
      </c>
      <c r="F99" s="34" t="s">
        <v>19</v>
      </c>
      <c r="G99" s="34" t="s">
        <v>20</v>
      </c>
      <c r="I99" s="34" t="s">
        <v>45</v>
      </c>
      <c r="J99" s="35">
        <v>0</v>
      </c>
      <c r="K99" s="36">
        <f t="shared" si="3"/>
        <v>0</v>
      </c>
      <c r="L99" s="35">
        <v>871</v>
      </c>
      <c r="M99" s="35">
        <v>871</v>
      </c>
      <c r="N99" s="37">
        <v>2</v>
      </c>
      <c r="Q99" s="38">
        <v>-1</v>
      </c>
      <c r="S99" s="34">
        <v>5.0000000000000001E-3</v>
      </c>
      <c r="T99" s="36">
        <f t="shared" si="10"/>
        <v>7.8125E-3</v>
      </c>
      <c r="U99" s="35">
        <v>2</v>
      </c>
      <c r="W99" s="35"/>
      <c r="Y99" s="39">
        <v>84</v>
      </c>
      <c r="Z99" s="40">
        <f t="shared" si="8"/>
        <v>1.9242792860618814</v>
      </c>
      <c r="AA99" s="41"/>
      <c r="AB99" s="34" t="s">
        <v>40</v>
      </c>
      <c r="AC99" s="42" t="s">
        <v>204</v>
      </c>
      <c r="AD99" s="42" t="s">
        <v>205</v>
      </c>
    </row>
    <row r="100" spans="1:30" s="34" customFormat="1" x14ac:dyDescent="0.2">
      <c r="A100" s="34" t="s">
        <v>209</v>
      </c>
      <c r="B100" s="34" t="s">
        <v>37</v>
      </c>
      <c r="C100" s="34" t="s">
        <v>18</v>
      </c>
      <c r="D100" s="35" t="s">
        <v>38</v>
      </c>
      <c r="E100" s="34" t="s">
        <v>203</v>
      </c>
      <c r="F100" s="34" t="s">
        <v>19</v>
      </c>
      <c r="G100" s="34" t="s">
        <v>20</v>
      </c>
      <c r="I100" s="34" t="s">
        <v>45</v>
      </c>
      <c r="J100" s="35">
        <v>0</v>
      </c>
      <c r="K100" s="36">
        <f t="shared" si="3"/>
        <v>0</v>
      </c>
      <c r="L100" s="35">
        <v>871</v>
      </c>
      <c r="M100" s="35">
        <v>871</v>
      </c>
      <c r="N100" s="37">
        <v>1</v>
      </c>
      <c r="Q100" s="38">
        <v>-1</v>
      </c>
      <c r="S100" s="34">
        <v>5.0000000000000001E-3</v>
      </c>
      <c r="T100" s="36">
        <f t="shared" si="10"/>
        <v>8.0645161290322578E-3</v>
      </c>
      <c r="U100" s="35">
        <v>2</v>
      </c>
      <c r="W100" s="35"/>
      <c r="Y100" s="39">
        <v>590</v>
      </c>
      <c r="Z100" s="40">
        <f t="shared" si="8"/>
        <v>2.7708520116421438</v>
      </c>
      <c r="AA100" s="41"/>
      <c r="AB100" s="34" t="s">
        <v>40</v>
      </c>
      <c r="AC100" s="42" t="s">
        <v>204</v>
      </c>
      <c r="AD100" s="42" t="s">
        <v>205</v>
      </c>
    </row>
    <row r="101" spans="1:30" s="34" customFormat="1" x14ac:dyDescent="0.2">
      <c r="A101" s="34" t="s">
        <v>209</v>
      </c>
      <c r="B101" s="34" t="s">
        <v>37</v>
      </c>
      <c r="C101" s="34" t="s">
        <v>18</v>
      </c>
      <c r="D101" s="35" t="s">
        <v>38</v>
      </c>
      <c r="E101" s="34" t="s">
        <v>203</v>
      </c>
      <c r="F101" s="34" t="s">
        <v>19</v>
      </c>
      <c r="G101" s="34" t="s">
        <v>20</v>
      </c>
      <c r="I101" s="34" t="s">
        <v>45</v>
      </c>
      <c r="J101" s="35">
        <v>0</v>
      </c>
      <c r="K101" s="36">
        <f t="shared" si="3"/>
        <v>0</v>
      </c>
      <c r="L101" s="35">
        <v>871</v>
      </c>
      <c r="M101" s="35">
        <v>871</v>
      </c>
      <c r="N101" s="37">
        <v>0.8</v>
      </c>
      <c r="Q101" s="38">
        <v>-1</v>
      </c>
      <c r="S101" s="34">
        <v>5.0000000000000001E-3</v>
      </c>
      <c r="T101" s="36">
        <f t="shared" si="10"/>
        <v>8.1168831168831161E-3</v>
      </c>
      <c r="U101" s="35">
        <v>2</v>
      </c>
      <c r="W101" s="35"/>
      <c r="Y101" s="39">
        <v>248</v>
      </c>
      <c r="Z101" s="40">
        <f t="shared" si="8"/>
        <v>2.394451680826216</v>
      </c>
      <c r="AA101" s="41"/>
      <c r="AB101" s="34" t="s">
        <v>40</v>
      </c>
      <c r="AC101" s="42" t="s">
        <v>204</v>
      </c>
      <c r="AD101" s="42" t="s">
        <v>205</v>
      </c>
    </row>
    <row r="102" spans="1:30" s="34" customFormat="1" x14ac:dyDescent="0.2">
      <c r="A102" s="34">
        <v>63</v>
      </c>
      <c r="B102" s="34" t="s">
        <v>37</v>
      </c>
      <c r="C102" s="34" t="s">
        <v>18</v>
      </c>
      <c r="D102" s="35" t="s">
        <v>38</v>
      </c>
      <c r="F102" s="34" t="s">
        <v>19</v>
      </c>
      <c r="G102" s="34" t="s">
        <v>20</v>
      </c>
      <c r="I102" s="34" t="s">
        <v>45</v>
      </c>
      <c r="J102" s="35">
        <v>0</v>
      </c>
      <c r="K102" s="36">
        <f t="shared" si="3"/>
        <v>0</v>
      </c>
      <c r="L102" s="35">
        <v>871</v>
      </c>
      <c r="M102" s="35">
        <v>871</v>
      </c>
      <c r="N102" s="37">
        <v>1</v>
      </c>
      <c r="Q102" s="38">
        <v>-1</v>
      </c>
      <c r="S102" s="34">
        <v>5.0000000000000001E-3</v>
      </c>
      <c r="T102" s="36">
        <f t="shared" si="10"/>
        <v>1.6556291390728477E-3</v>
      </c>
      <c r="U102" s="35">
        <v>10</v>
      </c>
      <c r="W102" s="35"/>
      <c r="Y102" s="39">
        <v>311</v>
      </c>
      <c r="Z102" s="40">
        <f t="shared" si="8"/>
        <v>2.4927603890268371</v>
      </c>
      <c r="AA102" s="41"/>
      <c r="AB102" s="34" t="s">
        <v>40</v>
      </c>
      <c r="AC102" s="42"/>
      <c r="AD102" s="42" t="s">
        <v>207</v>
      </c>
    </row>
    <row r="103" spans="1:30" s="34" customFormat="1" x14ac:dyDescent="0.2">
      <c r="A103" s="34" t="s">
        <v>209</v>
      </c>
      <c r="B103" s="34" t="s">
        <v>37</v>
      </c>
      <c r="C103" s="34" t="s">
        <v>18</v>
      </c>
      <c r="D103" s="35" t="s">
        <v>38</v>
      </c>
      <c r="E103" s="34" t="s">
        <v>203</v>
      </c>
      <c r="F103" s="34" t="s">
        <v>19</v>
      </c>
      <c r="G103" s="34" t="s">
        <v>20</v>
      </c>
      <c r="I103" s="34" t="s">
        <v>74</v>
      </c>
      <c r="J103" s="35">
        <v>0</v>
      </c>
      <c r="K103" s="36">
        <f t="shared" si="3"/>
        <v>0</v>
      </c>
      <c r="L103" s="35">
        <v>871</v>
      </c>
      <c r="M103" s="35">
        <v>871</v>
      </c>
      <c r="N103" s="37">
        <v>2</v>
      </c>
      <c r="Q103" s="38">
        <v>-1</v>
      </c>
      <c r="S103" s="34">
        <v>5.0000000000000001E-3</v>
      </c>
      <c r="T103" s="36">
        <f t="shared" si="10"/>
        <v>7.8125E-3</v>
      </c>
      <c r="U103" s="35"/>
      <c r="W103" s="35">
        <v>2</v>
      </c>
      <c r="Y103" s="39">
        <v>49</v>
      </c>
      <c r="Z103" s="40">
        <f t="shared" si="8"/>
        <v>1.6901960800285134</v>
      </c>
      <c r="AA103" s="41"/>
      <c r="AB103" s="34" t="s">
        <v>40</v>
      </c>
      <c r="AC103" s="42" t="s">
        <v>204</v>
      </c>
      <c r="AD103" s="42" t="s">
        <v>205</v>
      </c>
    </row>
    <row r="104" spans="1:30" s="34" customFormat="1" x14ac:dyDescent="0.2">
      <c r="A104" s="34" t="s">
        <v>209</v>
      </c>
      <c r="B104" s="34" t="s">
        <v>37</v>
      </c>
      <c r="C104" s="34" t="s">
        <v>18</v>
      </c>
      <c r="D104" s="35" t="s">
        <v>38</v>
      </c>
      <c r="E104" s="34" t="s">
        <v>203</v>
      </c>
      <c r="F104" s="34" t="s">
        <v>19</v>
      </c>
      <c r="G104" s="34" t="s">
        <v>20</v>
      </c>
      <c r="I104" s="34" t="s">
        <v>74</v>
      </c>
      <c r="J104" s="35">
        <v>0</v>
      </c>
      <c r="K104" s="36">
        <f t="shared" si="3"/>
        <v>0</v>
      </c>
      <c r="L104" s="35">
        <v>871</v>
      </c>
      <c r="M104" s="35">
        <v>871</v>
      </c>
      <c r="N104" s="37">
        <v>1</v>
      </c>
      <c r="Q104" s="38">
        <v>-1</v>
      </c>
      <c r="S104" s="34">
        <v>5.0000000000000001E-3</v>
      </c>
      <c r="T104" s="36">
        <f t="shared" si="10"/>
        <v>8.0645161290322578E-3</v>
      </c>
      <c r="U104" s="35"/>
      <c r="W104" s="35">
        <v>2</v>
      </c>
      <c r="Y104" s="39">
        <v>250</v>
      </c>
      <c r="Z104" s="40">
        <f t="shared" si="8"/>
        <v>2.397940008672037</v>
      </c>
      <c r="AA104" s="41"/>
      <c r="AB104" s="34" t="s">
        <v>40</v>
      </c>
      <c r="AC104" s="42" t="s">
        <v>204</v>
      </c>
      <c r="AD104" s="42" t="s">
        <v>205</v>
      </c>
    </row>
    <row r="105" spans="1:30" s="34" customFormat="1" x14ac:dyDescent="0.2">
      <c r="A105" s="34">
        <v>63</v>
      </c>
      <c r="B105" s="34" t="s">
        <v>37</v>
      </c>
      <c r="C105" s="34" t="s">
        <v>18</v>
      </c>
      <c r="D105" s="35" t="s">
        <v>38</v>
      </c>
      <c r="F105" s="34" t="s">
        <v>19</v>
      </c>
      <c r="G105" s="34" t="s">
        <v>20</v>
      </c>
      <c r="I105" s="34" t="s">
        <v>74</v>
      </c>
      <c r="J105" s="35">
        <v>0</v>
      </c>
      <c r="K105" s="36">
        <f t="shared" si="3"/>
        <v>0</v>
      </c>
      <c r="L105" s="35">
        <v>871</v>
      </c>
      <c r="M105" s="35">
        <v>871</v>
      </c>
      <c r="N105" s="37">
        <v>1</v>
      </c>
      <c r="Q105" s="38">
        <v>-1</v>
      </c>
      <c r="S105" s="34">
        <v>5.0000000000000001E-3</v>
      </c>
      <c r="T105" s="36">
        <f t="shared" si="10"/>
        <v>8.0645161290322578E-3</v>
      </c>
      <c r="U105" s="35"/>
      <c r="W105" s="35">
        <v>2</v>
      </c>
      <c r="Y105" s="39">
        <v>317</v>
      </c>
      <c r="Z105" s="40">
        <f t="shared" si="8"/>
        <v>2.5010592622177512</v>
      </c>
      <c r="AA105" s="41"/>
      <c r="AB105" s="34" t="s">
        <v>40</v>
      </c>
      <c r="AC105" s="42"/>
      <c r="AD105" s="42" t="s">
        <v>207</v>
      </c>
    </row>
    <row r="106" spans="1:30" s="34" customFormat="1" x14ac:dyDescent="0.2">
      <c r="A106" s="34" t="s">
        <v>209</v>
      </c>
      <c r="B106" s="34" t="s">
        <v>37</v>
      </c>
      <c r="C106" s="34" t="s">
        <v>18</v>
      </c>
      <c r="D106" s="35" t="s">
        <v>38</v>
      </c>
      <c r="E106" s="34" t="s">
        <v>203</v>
      </c>
      <c r="F106" s="34" t="s">
        <v>19</v>
      </c>
      <c r="G106" s="34" t="s">
        <v>20</v>
      </c>
      <c r="I106" s="34" t="s">
        <v>74</v>
      </c>
      <c r="J106" s="35">
        <v>0</v>
      </c>
      <c r="K106" s="36">
        <f t="shared" si="3"/>
        <v>0</v>
      </c>
      <c r="L106" s="35">
        <v>871</v>
      </c>
      <c r="M106" s="35">
        <v>871</v>
      </c>
      <c r="N106" s="37">
        <v>0.8</v>
      </c>
      <c r="Q106" s="38">
        <v>-1</v>
      </c>
      <c r="S106" s="34">
        <v>5.0000000000000001E-3</v>
      </c>
      <c r="T106" s="36">
        <f t="shared" si="10"/>
        <v>8.1168831168831161E-3</v>
      </c>
      <c r="U106" s="35"/>
      <c r="W106" s="35">
        <v>2</v>
      </c>
      <c r="Y106" s="39">
        <v>678</v>
      </c>
      <c r="Z106" s="40">
        <f t="shared" si="8"/>
        <v>2.8312296938670629</v>
      </c>
      <c r="AA106" s="41"/>
      <c r="AB106" s="34" t="s">
        <v>40</v>
      </c>
      <c r="AC106" s="42" t="s">
        <v>204</v>
      </c>
      <c r="AD106" s="42" t="s">
        <v>205</v>
      </c>
    </row>
    <row r="107" spans="1:30" s="34" customFormat="1" x14ac:dyDescent="0.2">
      <c r="A107" s="34">
        <v>63</v>
      </c>
      <c r="B107" s="34" t="s">
        <v>37</v>
      </c>
      <c r="C107" s="34" t="s">
        <v>18</v>
      </c>
      <c r="D107" s="35" t="s">
        <v>38</v>
      </c>
      <c r="F107" s="34" t="s">
        <v>19</v>
      </c>
      <c r="G107" s="34" t="s">
        <v>20</v>
      </c>
      <c r="I107" s="34" t="s">
        <v>74</v>
      </c>
      <c r="J107" s="35">
        <v>0</v>
      </c>
      <c r="K107" s="36">
        <f t="shared" si="3"/>
        <v>0</v>
      </c>
      <c r="L107" s="35">
        <v>871</v>
      </c>
      <c r="M107" s="35">
        <v>871</v>
      </c>
      <c r="N107" s="37">
        <v>1</v>
      </c>
      <c r="Q107" s="38">
        <v>-1</v>
      </c>
      <c r="S107" s="34">
        <v>5.0000000000000001E-3</v>
      </c>
      <c r="T107" s="36">
        <f t="shared" si="10"/>
        <v>1.6556291390728477E-3</v>
      </c>
      <c r="U107" s="35"/>
      <c r="W107" s="35">
        <v>10</v>
      </c>
      <c r="Y107" s="39">
        <v>213</v>
      </c>
      <c r="Z107" s="40">
        <f t="shared" si="8"/>
        <v>2.3283796034387376</v>
      </c>
      <c r="AA107" s="41"/>
      <c r="AB107" s="34" t="s">
        <v>40</v>
      </c>
      <c r="AC107" s="42"/>
      <c r="AD107" s="42" t="s">
        <v>207</v>
      </c>
    </row>
    <row r="108" spans="1:30" s="34" customFormat="1" x14ac:dyDescent="0.2">
      <c r="A108" s="34" t="s">
        <v>208</v>
      </c>
      <c r="B108" s="34" t="s">
        <v>37</v>
      </c>
      <c r="C108" s="34" t="s">
        <v>18</v>
      </c>
      <c r="D108" s="35" t="s">
        <v>38</v>
      </c>
      <c r="E108" s="34" t="s">
        <v>203</v>
      </c>
      <c r="F108" s="34" t="s">
        <v>19</v>
      </c>
      <c r="G108" s="34" t="s">
        <v>20</v>
      </c>
      <c r="J108" s="35">
        <v>0</v>
      </c>
      <c r="K108" s="36">
        <f t="shared" si="3"/>
        <v>0</v>
      </c>
      <c r="L108" s="35">
        <v>982</v>
      </c>
      <c r="M108" s="35">
        <v>982</v>
      </c>
      <c r="N108" s="37">
        <v>2</v>
      </c>
      <c r="Q108" s="38">
        <v>-1</v>
      </c>
      <c r="S108" s="34">
        <v>5.0000000000000001E-3</v>
      </c>
      <c r="T108" s="36">
        <f t="shared" si="10"/>
        <v>0.125</v>
      </c>
      <c r="U108" s="35"/>
      <c r="W108" s="35"/>
      <c r="Y108" s="39">
        <v>112</v>
      </c>
      <c r="Z108" s="40">
        <f t="shared" si="8"/>
        <v>2.049218022670181</v>
      </c>
      <c r="AA108" s="41"/>
      <c r="AB108" s="34" t="s">
        <v>40</v>
      </c>
      <c r="AC108" s="42" t="s">
        <v>204</v>
      </c>
      <c r="AD108" s="42" t="s">
        <v>205</v>
      </c>
    </row>
    <row r="109" spans="1:30" s="34" customFormat="1" x14ac:dyDescent="0.2">
      <c r="A109" s="34" t="s">
        <v>208</v>
      </c>
      <c r="B109" s="34" t="s">
        <v>37</v>
      </c>
      <c r="C109" s="34" t="s">
        <v>18</v>
      </c>
      <c r="D109" s="35" t="s">
        <v>38</v>
      </c>
      <c r="E109" s="34" t="s">
        <v>203</v>
      </c>
      <c r="F109" s="34" t="s">
        <v>19</v>
      </c>
      <c r="G109" s="34" t="s">
        <v>20</v>
      </c>
      <c r="J109" s="35">
        <v>0</v>
      </c>
      <c r="K109" s="36">
        <f t="shared" si="3"/>
        <v>0</v>
      </c>
      <c r="L109" s="35">
        <v>982</v>
      </c>
      <c r="M109" s="35">
        <v>982</v>
      </c>
      <c r="N109" s="37">
        <v>1</v>
      </c>
      <c r="Q109" s="38">
        <v>-1</v>
      </c>
      <c r="S109" s="34">
        <v>5.0000000000000001E-3</v>
      </c>
      <c r="T109" s="36">
        <f t="shared" si="10"/>
        <v>0.25</v>
      </c>
      <c r="U109" s="35"/>
      <c r="W109" s="35"/>
      <c r="Y109" s="39">
        <v>562</v>
      </c>
      <c r="Z109" s="40">
        <f t="shared" si="8"/>
        <v>2.7497363155690606</v>
      </c>
      <c r="AA109" s="41"/>
      <c r="AB109" s="34" t="s">
        <v>40</v>
      </c>
      <c r="AC109" s="42" t="s">
        <v>204</v>
      </c>
      <c r="AD109" s="42" t="s">
        <v>205</v>
      </c>
    </row>
    <row r="110" spans="1:30" s="34" customFormat="1" x14ac:dyDescent="0.2">
      <c r="A110" s="34" t="s">
        <v>208</v>
      </c>
      <c r="B110" s="34" t="s">
        <v>37</v>
      </c>
      <c r="C110" s="34" t="s">
        <v>18</v>
      </c>
      <c r="D110" s="35" t="s">
        <v>38</v>
      </c>
      <c r="E110" s="34" t="s">
        <v>203</v>
      </c>
      <c r="F110" s="34" t="s">
        <v>19</v>
      </c>
      <c r="G110" s="34" t="s">
        <v>20</v>
      </c>
      <c r="J110" s="35">
        <v>0</v>
      </c>
      <c r="K110" s="36">
        <f t="shared" ref="K110:K173" si="11">(L110-M110)/$K$2*J110</f>
        <v>0</v>
      </c>
      <c r="L110" s="35">
        <v>982</v>
      </c>
      <c r="M110" s="35">
        <v>982</v>
      </c>
      <c r="N110" s="37">
        <v>1</v>
      </c>
      <c r="Q110" s="38">
        <v>-1</v>
      </c>
      <c r="S110" s="34">
        <v>5.0000000000000001E-3</v>
      </c>
      <c r="T110" s="36">
        <f t="shared" si="10"/>
        <v>0.25</v>
      </c>
      <c r="U110" s="35"/>
      <c r="W110" s="35"/>
      <c r="Y110" s="39">
        <v>509</v>
      </c>
      <c r="Z110" s="40">
        <f t="shared" si="8"/>
        <v>2.7067177823367583</v>
      </c>
      <c r="AA110" s="41"/>
      <c r="AB110" s="34" t="s">
        <v>40</v>
      </c>
      <c r="AC110" s="42"/>
      <c r="AD110" s="42" t="s">
        <v>205</v>
      </c>
    </row>
    <row r="111" spans="1:30" s="34" customFormat="1" x14ac:dyDescent="0.2">
      <c r="A111" s="34" t="s">
        <v>208</v>
      </c>
      <c r="B111" s="34" t="s">
        <v>37</v>
      </c>
      <c r="C111" s="34" t="s">
        <v>18</v>
      </c>
      <c r="D111" s="35" t="s">
        <v>38</v>
      </c>
      <c r="E111" s="34" t="s">
        <v>203</v>
      </c>
      <c r="F111" s="34" t="s">
        <v>19</v>
      </c>
      <c r="G111" s="34" t="s">
        <v>20</v>
      </c>
      <c r="J111" s="35">
        <v>0</v>
      </c>
      <c r="K111" s="36">
        <f t="shared" si="11"/>
        <v>0</v>
      </c>
      <c r="L111" s="35">
        <v>982</v>
      </c>
      <c r="M111" s="35">
        <v>982</v>
      </c>
      <c r="N111" s="37">
        <v>0.8</v>
      </c>
      <c r="Q111" s="38">
        <v>-1</v>
      </c>
      <c r="S111" s="34">
        <v>5.0000000000000001E-3</v>
      </c>
      <c r="T111" s="36">
        <f t="shared" si="10"/>
        <v>0.3125</v>
      </c>
      <c r="U111" s="35"/>
      <c r="W111" s="35"/>
      <c r="Y111" s="39">
        <v>912</v>
      </c>
      <c r="Z111" s="40">
        <f t="shared" si="8"/>
        <v>2.9599948383284156</v>
      </c>
      <c r="AA111" s="41"/>
      <c r="AB111" s="34" t="s">
        <v>40</v>
      </c>
      <c r="AC111" s="42" t="s">
        <v>204</v>
      </c>
      <c r="AD111" s="42" t="s">
        <v>205</v>
      </c>
    </row>
    <row r="112" spans="1:30" s="34" customFormat="1" x14ac:dyDescent="0.2">
      <c r="A112" s="34">
        <v>62</v>
      </c>
      <c r="B112" s="34" t="s">
        <v>37</v>
      </c>
      <c r="C112" s="34" t="s">
        <v>18</v>
      </c>
      <c r="D112" s="35" t="s">
        <v>38</v>
      </c>
      <c r="F112" s="34" t="s">
        <v>19</v>
      </c>
      <c r="G112" s="34" t="s">
        <v>20</v>
      </c>
      <c r="J112" s="35">
        <v>0</v>
      </c>
      <c r="K112" s="36">
        <f t="shared" si="11"/>
        <v>0</v>
      </c>
      <c r="L112" s="35">
        <v>982</v>
      </c>
      <c r="M112" s="35">
        <v>982</v>
      </c>
      <c r="N112" s="37">
        <v>1</v>
      </c>
      <c r="Q112" s="38" t="s">
        <v>56</v>
      </c>
      <c r="S112" s="43">
        <v>1E-4</v>
      </c>
      <c r="T112" s="36">
        <f t="shared" si="10"/>
        <v>5.0000000000000001E-3</v>
      </c>
      <c r="U112" s="35"/>
      <c r="W112" s="35"/>
      <c r="Y112" s="39">
        <v>169</v>
      </c>
      <c r="Z112" s="40">
        <f t="shared" si="8"/>
        <v>2.2278867046136734</v>
      </c>
      <c r="AA112" s="41"/>
      <c r="AB112" s="34" t="s">
        <v>40</v>
      </c>
      <c r="AC112" s="42"/>
      <c r="AD112" s="42" t="s">
        <v>207</v>
      </c>
    </row>
    <row r="113" spans="1:30" s="34" customFormat="1" x14ac:dyDescent="0.2">
      <c r="A113" s="34" t="s">
        <v>209</v>
      </c>
      <c r="B113" s="34" t="s">
        <v>37</v>
      </c>
      <c r="C113" s="34" t="s">
        <v>18</v>
      </c>
      <c r="D113" s="35" t="s">
        <v>38</v>
      </c>
      <c r="E113" s="34" t="s">
        <v>203</v>
      </c>
      <c r="F113" s="34" t="s">
        <v>19</v>
      </c>
      <c r="G113" s="34" t="s">
        <v>20</v>
      </c>
      <c r="I113" s="34" t="s">
        <v>45</v>
      </c>
      <c r="J113" s="35">
        <v>0</v>
      </c>
      <c r="K113" s="36">
        <f t="shared" si="11"/>
        <v>0</v>
      </c>
      <c r="L113" s="35">
        <v>982</v>
      </c>
      <c r="M113" s="35">
        <v>982</v>
      </c>
      <c r="N113" s="37">
        <v>1</v>
      </c>
      <c r="Q113" s="38">
        <v>-1</v>
      </c>
      <c r="S113" s="34">
        <v>5.0000000000000001E-3</v>
      </c>
      <c r="T113" s="36">
        <f t="shared" si="10"/>
        <v>8.0645161290322578E-3</v>
      </c>
      <c r="U113" s="35">
        <v>2</v>
      </c>
      <c r="W113" s="35"/>
      <c r="Y113" s="39">
        <v>331</v>
      </c>
      <c r="Z113" s="40">
        <f t="shared" si="8"/>
        <v>2.5198279937757184</v>
      </c>
      <c r="AA113" s="41"/>
      <c r="AB113" s="34" t="s">
        <v>40</v>
      </c>
      <c r="AC113" s="42" t="s">
        <v>204</v>
      </c>
      <c r="AD113" s="42" t="s">
        <v>205</v>
      </c>
    </row>
    <row r="114" spans="1:30" s="34" customFormat="1" x14ac:dyDescent="0.2">
      <c r="A114" s="34" t="s">
        <v>209</v>
      </c>
      <c r="B114" s="34" t="s">
        <v>37</v>
      </c>
      <c r="C114" s="34" t="s">
        <v>18</v>
      </c>
      <c r="D114" s="35" t="s">
        <v>38</v>
      </c>
      <c r="E114" s="34" t="s">
        <v>203</v>
      </c>
      <c r="F114" s="34" t="s">
        <v>19</v>
      </c>
      <c r="G114" s="34" t="s">
        <v>20</v>
      </c>
      <c r="I114" s="34" t="s">
        <v>74</v>
      </c>
      <c r="J114" s="35">
        <v>0</v>
      </c>
      <c r="K114" s="36">
        <f t="shared" si="11"/>
        <v>0</v>
      </c>
      <c r="L114" s="35">
        <v>982</v>
      </c>
      <c r="M114" s="35">
        <v>982</v>
      </c>
      <c r="N114" s="37">
        <v>1</v>
      </c>
      <c r="Q114" s="38">
        <v>-1</v>
      </c>
      <c r="S114" s="34">
        <v>5.0000000000000001E-3</v>
      </c>
      <c r="T114" s="36">
        <f t="shared" si="10"/>
        <v>8.0645161290322578E-3</v>
      </c>
      <c r="U114" s="35"/>
      <c r="W114" s="35">
        <v>2</v>
      </c>
      <c r="Y114" s="39">
        <v>406</v>
      </c>
      <c r="Z114" s="40">
        <f t="shared" si="8"/>
        <v>2.6085260335771938</v>
      </c>
      <c r="AA114" s="41"/>
      <c r="AB114" s="34" t="s">
        <v>40</v>
      </c>
      <c r="AC114" s="42" t="s">
        <v>204</v>
      </c>
      <c r="AD114" s="42" t="s">
        <v>205</v>
      </c>
    </row>
    <row r="115" spans="1:30" s="34" customFormat="1" x14ac:dyDescent="0.2">
      <c r="A115" s="34" t="s">
        <v>209</v>
      </c>
      <c r="B115" s="34" t="s">
        <v>37</v>
      </c>
      <c r="C115" s="34" t="s">
        <v>18</v>
      </c>
      <c r="D115" s="35" t="s">
        <v>38</v>
      </c>
      <c r="E115" s="34" t="s">
        <v>203</v>
      </c>
      <c r="F115" s="34" t="s">
        <v>19</v>
      </c>
      <c r="G115" s="34" t="s">
        <v>20</v>
      </c>
      <c r="I115" s="34" t="s">
        <v>74</v>
      </c>
      <c r="J115" s="35">
        <v>0</v>
      </c>
      <c r="K115" s="36">
        <f t="shared" si="11"/>
        <v>0</v>
      </c>
      <c r="L115" s="35">
        <v>982</v>
      </c>
      <c r="M115" s="35">
        <v>982</v>
      </c>
      <c r="N115" s="37">
        <v>0.5</v>
      </c>
      <c r="Q115" s="38">
        <v>-1</v>
      </c>
      <c r="S115" s="34">
        <v>5.0000000000000001E-3</v>
      </c>
      <c r="T115" s="36">
        <f t="shared" si="10"/>
        <v>8.1967213114754103E-3</v>
      </c>
      <c r="U115" s="35"/>
      <c r="W115" s="35">
        <v>2</v>
      </c>
      <c r="Y115" s="39">
        <v>1537</v>
      </c>
      <c r="Z115" s="40">
        <f t="shared" si="8"/>
        <v>3.1866738674997448</v>
      </c>
      <c r="AA115" s="41"/>
      <c r="AB115" s="34" t="s">
        <v>40</v>
      </c>
      <c r="AC115" s="42" t="s">
        <v>204</v>
      </c>
      <c r="AD115" s="42" t="s">
        <v>205</v>
      </c>
    </row>
    <row r="116" spans="1:30" s="34" customFormat="1" x14ac:dyDescent="0.2">
      <c r="A116" s="34" t="s">
        <v>208</v>
      </c>
      <c r="B116" s="34" t="s">
        <v>37</v>
      </c>
      <c r="C116" s="34" t="s">
        <v>18</v>
      </c>
      <c r="D116" s="35" t="s">
        <v>38</v>
      </c>
      <c r="E116" s="34" t="s">
        <v>203</v>
      </c>
      <c r="F116" s="34" t="s">
        <v>19</v>
      </c>
      <c r="G116" s="34" t="s">
        <v>20</v>
      </c>
      <c r="J116" s="35">
        <v>0</v>
      </c>
      <c r="K116" s="36">
        <f t="shared" si="11"/>
        <v>0</v>
      </c>
      <c r="L116" s="35">
        <v>1038</v>
      </c>
      <c r="M116" s="35">
        <v>1038</v>
      </c>
      <c r="N116" s="37">
        <v>1</v>
      </c>
      <c r="Q116" s="38">
        <v>-1</v>
      </c>
      <c r="S116" s="34">
        <v>5.0000000000000001E-3</v>
      </c>
      <c r="T116" s="36">
        <f t="shared" si="10"/>
        <v>0.25</v>
      </c>
      <c r="U116" s="35"/>
      <c r="W116" s="35"/>
      <c r="Y116" s="39">
        <v>539</v>
      </c>
      <c r="Z116" s="40">
        <f t="shared" si="8"/>
        <v>2.7315887651867388</v>
      </c>
      <c r="AA116" s="41"/>
      <c r="AB116" s="34" t="s">
        <v>40</v>
      </c>
      <c r="AC116" s="42" t="s">
        <v>204</v>
      </c>
      <c r="AD116" s="42" t="s">
        <v>205</v>
      </c>
    </row>
    <row r="117" spans="1:30" s="34" customFormat="1" x14ac:dyDescent="0.2">
      <c r="A117" s="34" t="s">
        <v>209</v>
      </c>
      <c r="B117" s="34" t="s">
        <v>37</v>
      </c>
      <c r="C117" s="34" t="s">
        <v>18</v>
      </c>
      <c r="D117" s="35" t="s">
        <v>38</v>
      </c>
      <c r="E117" s="34" t="s">
        <v>203</v>
      </c>
      <c r="F117" s="34" t="s">
        <v>19</v>
      </c>
      <c r="G117" s="34" t="s">
        <v>20</v>
      </c>
      <c r="I117" s="34" t="s">
        <v>74</v>
      </c>
      <c r="J117" s="35">
        <v>0</v>
      </c>
      <c r="K117" s="36">
        <f t="shared" si="11"/>
        <v>0</v>
      </c>
      <c r="L117" s="35">
        <v>1038</v>
      </c>
      <c r="M117" s="35">
        <v>1038</v>
      </c>
      <c r="N117" s="37">
        <v>1</v>
      </c>
      <c r="Q117" s="38">
        <v>-1</v>
      </c>
      <c r="S117" s="34">
        <v>5.0000000000000001E-3</v>
      </c>
      <c r="T117" s="36">
        <f t="shared" si="10"/>
        <v>8.0645161290322578E-3</v>
      </c>
      <c r="U117" s="35"/>
      <c r="W117" s="35">
        <v>2</v>
      </c>
      <c r="Y117" s="39">
        <v>464</v>
      </c>
      <c r="Z117" s="40">
        <f t="shared" si="8"/>
        <v>2.6665179805548807</v>
      </c>
      <c r="AA117" s="41"/>
      <c r="AB117" s="34" t="s">
        <v>40</v>
      </c>
      <c r="AC117" s="42" t="s">
        <v>204</v>
      </c>
      <c r="AD117" s="42" t="s">
        <v>205</v>
      </c>
    </row>
    <row r="118" spans="1:30" s="34" customFormat="1" x14ac:dyDescent="0.2">
      <c r="A118" s="34">
        <v>63</v>
      </c>
      <c r="B118" s="34" t="s">
        <v>37</v>
      </c>
      <c r="C118" s="34" t="s">
        <v>18</v>
      </c>
      <c r="D118" s="35" t="s">
        <v>38</v>
      </c>
      <c r="F118" s="34" t="s">
        <v>19</v>
      </c>
      <c r="G118" s="34" t="s">
        <v>20</v>
      </c>
      <c r="I118" s="34" t="s">
        <v>74</v>
      </c>
      <c r="J118" s="35">
        <v>0</v>
      </c>
      <c r="K118" s="36">
        <f t="shared" si="11"/>
        <v>0</v>
      </c>
      <c r="L118" s="35">
        <v>1038</v>
      </c>
      <c r="M118" s="35">
        <v>1038</v>
      </c>
      <c r="N118" s="37">
        <v>1</v>
      </c>
      <c r="Q118" s="38">
        <v>-1</v>
      </c>
      <c r="S118" s="34">
        <v>5.0000000000000001E-3</v>
      </c>
      <c r="T118" s="36">
        <f t="shared" si="10"/>
        <v>1.6556291390728477E-3</v>
      </c>
      <c r="U118" s="35"/>
      <c r="W118" s="35">
        <v>10</v>
      </c>
      <c r="Y118" s="39">
        <v>479</v>
      </c>
      <c r="Z118" s="40">
        <f t="shared" si="8"/>
        <v>2.6803355134145628</v>
      </c>
      <c r="AA118" s="41"/>
      <c r="AB118" s="34" t="s">
        <v>40</v>
      </c>
      <c r="AC118" s="42"/>
      <c r="AD118" s="42" t="s">
        <v>207</v>
      </c>
    </row>
    <row r="119" spans="1:30" s="34" customFormat="1" x14ac:dyDescent="0.2">
      <c r="A119" s="34">
        <v>63</v>
      </c>
      <c r="B119" s="34" t="s">
        <v>37</v>
      </c>
      <c r="C119" s="34" t="s">
        <v>18</v>
      </c>
      <c r="D119" s="35" t="s">
        <v>38</v>
      </c>
      <c r="F119" s="34" t="s">
        <v>19</v>
      </c>
      <c r="G119" s="34" t="s">
        <v>20</v>
      </c>
      <c r="I119" s="34" t="s">
        <v>74</v>
      </c>
      <c r="J119" s="35">
        <v>0</v>
      </c>
      <c r="K119" s="36">
        <f t="shared" si="11"/>
        <v>0</v>
      </c>
      <c r="L119" s="35">
        <v>1038</v>
      </c>
      <c r="M119" s="35">
        <v>1038</v>
      </c>
      <c r="N119" s="37">
        <v>1</v>
      </c>
      <c r="Q119" s="38">
        <v>-1</v>
      </c>
      <c r="S119" s="34">
        <v>5.0000000000000001E-3</v>
      </c>
      <c r="T119" s="36">
        <f t="shared" si="10"/>
        <v>1.6556291390728477E-3</v>
      </c>
      <c r="U119" s="35"/>
      <c r="W119" s="35">
        <v>10</v>
      </c>
      <c r="Y119" s="39">
        <v>481</v>
      </c>
      <c r="Z119" s="40">
        <f t="shared" si="8"/>
        <v>2.6821450763738315</v>
      </c>
      <c r="AA119" s="41"/>
      <c r="AB119" s="34" t="s">
        <v>40</v>
      </c>
      <c r="AC119" s="42"/>
      <c r="AD119" s="42" t="s">
        <v>207</v>
      </c>
    </row>
    <row r="120" spans="1:30" s="34" customFormat="1" x14ac:dyDescent="0.2">
      <c r="A120" s="34">
        <v>63</v>
      </c>
      <c r="B120" s="34" t="s">
        <v>37</v>
      </c>
      <c r="C120" s="34" t="s">
        <v>18</v>
      </c>
      <c r="D120" s="35" t="s">
        <v>38</v>
      </c>
      <c r="F120" s="34" t="s">
        <v>19</v>
      </c>
      <c r="G120" s="34" t="s">
        <v>20</v>
      </c>
      <c r="I120" s="34" t="s">
        <v>45</v>
      </c>
      <c r="J120" s="35">
        <v>0</v>
      </c>
      <c r="K120" s="36">
        <f t="shared" si="11"/>
        <v>0</v>
      </c>
      <c r="L120" s="35">
        <v>1038</v>
      </c>
      <c r="M120" s="35">
        <v>1038</v>
      </c>
      <c r="N120" s="37">
        <v>1</v>
      </c>
      <c r="Q120" s="38">
        <v>-1</v>
      </c>
      <c r="S120" s="34">
        <v>5.0000000000000001E-3</v>
      </c>
      <c r="T120" s="36">
        <f t="shared" si="10"/>
        <v>8.0645161290322578E-3</v>
      </c>
      <c r="U120" s="35">
        <v>2</v>
      </c>
      <c r="W120" s="35"/>
      <c r="Y120" s="39">
        <v>175</v>
      </c>
      <c r="Z120" s="40">
        <f t="shared" si="8"/>
        <v>2.2430380486862944</v>
      </c>
      <c r="AA120" s="41"/>
      <c r="AB120" s="34" t="s">
        <v>40</v>
      </c>
      <c r="AC120" s="42"/>
      <c r="AD120" s="42" t="s">
        <v>207</v>
      </c>
    </row>
    <row r="121" spans="1:30" s="34" customFormat="1" x14ac:dyDescent="0.2">
      <c r="A121" s="34">
        <v>63</v>
      </c>
      <c r="B121" s="34" t="s">
        <v>37</v>
      </c>
      <c r="C121" s="34" t="s">
        <v>18</v>
      </c>
      <c r="D121" s="35" t="s">
        <v>38</v>
      </c>
      <c r="F121" s="34" t="s">
        <v>19</v>
      </c>
      <c r="G121" s="34" t="s">
        <v>20</v>
      </c>
      <c r="I121" s="34" t="s">
        <v>45</v>
      </c>
      <c r="J121" s="35">
        <v>0</v>
      </c>
      <c r="K121" s="36">
        <f t="shared" si="11"/>
        <v>0</v>
      </c>
      <c r="L121" s="35">
        <v>1038</v>
      </c>
      <c r="M121" s="35">
        <v>1038</v>
      </c>
      <c r="N121" s="37">
        <v>1</v>
      </c>
      <c r="Q121" s="38">
        <v>-1</v>
      </c>
      <c r="S121" s="34">
        <v>5.0000000000000001E-3</v>
      </c>
      <c r="T121" s="36">
        <f t="shared" si="10"/>
        <v>1.6556291390728477E-3</v>
      </c>
      <c r="U121" s="35">
        <v>10</v>
      </c>
      <c r="W121" s="35"/>
      <c r="Y121" s="39">
        <v>181</v>
      </c>
      <c r="Z121" s="40">
        <f t="shared" si="8"/>
        <v>2.2576785748691846</v>
      </c>
      <c r="AA121" s="41"/>
      <c r="AB121" s="34" t="s">
        <v>40</v>
      </c>
      <c r="AC121" s="42"/>
      <c r="AD121" s="42" t="s">
        <v>207</v>
      </c>
    </row>
    <row r="122" spans="1:30" s="34" customFormat="1" x14ac:dyDescent="0.2">
      <c r="A122" s="34">
        <v>60</v>
      </c>
      <c r="B122" s="34" t="s">
        <v>37</v>
      </c>
      <c r="C122" s="34" t="s">
        <v>18</v>
      </c>
      <c r="D122" s="35" t="s">
        <v>45</v>
      </c>
      <c r="F122" s="34" t="s">
        <v>19</v>
      </c>
      <c r="G122" s="34" t="s">
        <v>20</v>
      </c>
      <c r="J122" s="35">
        <v>0</v>
      </c>
      <c r="K122" s="36">
        <f t="shared" si="11"/>
        <v>0</v>
      </c>
      <c r="L122" s="35">
        <v>649</v>
      </c>
      <c r="M122" s="35">
        <v>649</v>
      </c>
      <c r="N122" s="37">
        <v>1.2</v>
      </c>
      <c r="Q122" s="38" t="s">
        <v>56</v>
      </c>
      <c r="S122" s="34">
        <v>5.0000000000000001E-3</v>
      </c>
      <c r="T122" s="36">
        <f t="shared" si="10"/>
        <v>0.20833333333333334</v>
      </c>
      <c r="U122" s="35"/>
      <c r="W122" s="35"/>
      <c r="Y122" s="39">
        <v>194</v>
      </c>
      <c r="Z122" s="40">
        <f t="shared" si="8"/>
        <v>2.287801729930226</v>
      </c>
      <c r="AA122" s="41"/>
      <c r="AB122" s="34" t="s">
        <v>40</v>
      </c>
      <c r="AC122" s="42"/>
      <c r="AD122" s="42" t="s">
        <v>207</v>
      </c>
    </row>
    <row r="123" spans="1:30" s="34" customFormat="1" x14ac:dyDescent="0.2">
      <c r="A123" s="34">
        <v>60</v>
      </c>
      <c r="B123" s="34" t="s">
        <v>37</v>
      </c>
      <c r="C123" s="34" t="s">
        <v>18</v>
      </c>
      <c r="D123" s="35" t="s">
        <v>45</v>
      </c>
      <c r="F123" s="34" t="s">
        <v>19</v>
      </c>
      <c r="G123" s="34" t="s">
        <v>20</v>
      </c>
      <c r="J123" s="35">
        <v>0</v>
      </c>
      <c r="K123" s="36">
        <f t="shared" si="11"/>
        <v>0</v>
      </c>
      <c r="L123" s="35">
        <v>649</v>
      </c>
      <c r="M123" s="35">
        <v>649</v>
      </c>
      <c r="N123" s="37">
        <v>1</v>
      </c>
      <c r="Q123" s="38" t="s">
        <v>56</v>
      </c>
      <c r="S123" s="34">
        <v>5.0000000000000001E-3</v>
      </c>
      <c r="T123" s="36">
        <f t="shared" si="10"/>
        <v>0.25</v>
      </c>
      <c r="U123" s="35"/>
      <c r="W123" s="35"/>
      <c r="Y123" s="39">
        <v>953</v>
      </c>
      <c r="Z123" s="40">
        <f t="shared" si="8"/>
        <v>2.9790929006383258</v>
      </c>
      <c r="AA123" s="41"/>
      <c r="AB123" s="34" t="s">
        <v>40</v>
      </c>
      <c r="AC123" s="42"/>
      <c r="AD123" s="42" t="s">
        <v>207</v>
      </c>
    </row>
    <row r="124" spans="1:30" s="34" customFormat="1" x14ac:dyDescent="0.2">
      <c r="A124" s="34">
        <v>60</v>
      </c>
      <c r="B124" s="34" t="s">
        <v>37</v>
      </c>
      <c r="C124" s="34" t="s">
        <v>18</v>
      </c>
      <c r="D124" s="35" t="s">
        <v>45</v>
      </c>
      <c r="F124" s="34" t="s">
        <v>19</v>
      </c>
      <c r="G124" s="34" t="s">
        <v>20</v>
      </c>
      <c r="J124" s="35">
        <v>0</v>
      </c>
      <c r="K124" s="36">
        <f t="shared" si="11"/>
        <v>0</v>
      </c>
      <c r="L124" s="35">
        <v>760</v>
      </c>
      <c r="M124" s="35">
        <v>760</v>
      </c>
      <c r="N124" s="37">
        <v>1</v>
      </c>
      <c r="Q124" s="38" t="s">
        <v>56</v>
      </c>
      <c r="S124" s="34">
        <v>5.0000000000000001E-3</v>
      </c>
      <c r="T124" s="36">
        <f t="shared" si="10"/>
        <v>0.25</v>
      </c>
      <c r="U124" s="35"/>
      <c r="W124" s="35"/>
      <c r="Y124" s="39">
        <v>1033</v>
      </c>
      <c r="Z124" s="40">
        <f t="shared" si="8"/>
        <v>3.0141003215196203</v>
      </c>
      <c r="AA124" s="41"/>
      <c r="AB124" s="34" t="s">
        <v>40</v>
      </c>
      <c r="AC124" s="42"/>
      <c r="AD124" s="42" t="s">
        <v>207</v>
      </c>
    </row>
    <row r="125" spans="1:30" s="34" customFormat="1" x14ac:dyDescent="0.2">
      <c r="A125" s="34" t="s">
        <v>208</v>
      </c>
      <c r="B125" s="34" t="s">
        <v>37</v>
      </c>
      <c r="C125" s="34" t="s">
        <v>18</v>
      </c>
      <c r="D125" s="35" t="s">
        <v>45</v>
      </c>
      <c r="E125" s="34" t="s">
        <v>203</v>
      </c>
      <c r="F125" s="34" t="s">
        <v>19</v>
      </c>
      <c r="G125" s="34" t="s">
        <v>20</v>
      </c>
      <c r="J125" s="35">
        <v>0</v>
      </c>
      <c r="K125" s="36">
        <f t="shared" si="11"/>
        <v>0</v>
      </c>
      <c r="L125" s="35">
        <v>871</v>
      </c>
      <c r="M125" s="35">
        <v>871</v>
      </c>
      <c r="N125" s="37">
        <v>4</v>
      </c>
      <c r="Q125" s="38">
        <v>-1</v>
      </c>
      <c r="S125" s="34">
        <v>5.0000000000000001E-3</v>
      </c>
      <c r="T125" s="36">
        <f t="shared" si="10"/>
        <v>6.25E-2</v>
      </c>
      <c r="U125" s="35"/>
      <c r="W125" s="35"/>
      <c r="Y125" s="39">
        <v>3</v>
      </c>
      <c r="Z125" s="40">
        <f t="shared" si="8"/>
        <v>0.47712125471966244</v>
      </c>
      <c r="AA125" s="41"/>
      <c r="AB125" s="34" t="s">
        <v>40</v>
      </c>
      <c r="AC125" s="42"/>
      <c r="AD125" s="42" t="s">
        <v>205</v>
      </c>
    </row>
    <row r="126" spans="1:30" s="34" customFormat="1" x14ac:dyDescent="0.2">
      <c r="A126" s="34" t="s">
        <v>208</v>
      </c>
      <c r="B126" s="34" t="s">
        <v>37</v>
      </c>
      <c r="C126" s="34" t="s">
        <v>18</v>
      </c>
      <c r="D126" s="35" t="s">
        <v>45</v>
      </c>
      <c r="E126" s="34" t="s">
        <v>203</v>
      </c>
      <c r="F126" s="34" t="s">
        <v>19</v>
      </c>
      <c r="G126" s="34" t="s">
        <v>20</v>
      </c>
      <c r="J126" s="35">
        <v>0</v>
      </c>
      <c r="K126" s="36">
        <f t="shared" si="11"/>
        <v>0</v>
      </c>
      <c r="L126" s="35">
        <v>871</v>
      </c>
      <c r="M126" s="35">
        <v>871</v>
      </c>
      <c r="N126" s="37">
        <v>2</v>
      </c>
      <c r="Q126" s="38">
        <v>-1</v>
      </c>
      <c r="S126" s="34">
        <v>5.0000000000000001E-3</v>
      </c>
      <c r="T126" s="36">
        <f t="shared" si="10"/>
        <v>0.125</v>
      </c>
      <c r="U126" s="35"/>
      <c r="W126" s="35"/>
      <c r="Y126" s="39">
        <v>28</v>
      </c>
      <c r="Z126" s="40">
        <f t="shared" si="8"/>
        <v>1.447158031342219</v>
      </c>
      <c r="AA126" s="41"/>
      <c r="AB126" s="34" t="s">
        <v>40</v>
      </c>
      <c r="AC126" s="42" t="s">
        <v>204</v>
      </c>
      <c r="AD126" s="42" t="s">
        <v>205</v>
      </c>
    </row>
    <row r="127" spans="1:30" s="34" customFormat="1" x14ac:dyDescent="0.2">
      <c r="A127" s="34" t="s">
        <v>208</v>
      </c>
      <c r="B127" s="34" t="s">
        <v>37</v>
      </c>
      <c r="C127" s="34" t="s">
        <v>18</v>
      </c>
      <c r="D127" s="35" t="s">
        <v>45</v>
      </c>
      <c r="E127" s="34" t="s">
        <v>203</v>
      </c>
      <c r="F127" s="34" t="s">
        <v>19</v>
      </c>
      <c r="G127" s="34" t="s">
        <v>20</v>
      </c>
      <c r="J127" s="35">
        <v>0</v>
      </c>
      <c r="K127" s="36">
        <f t="shared" si="11"/>
        <v>0</v>
      </c>
      <c r="L127" s="35">
        <v>871</v>
      </c>
      <c r="M127" s="35">
        <v>871</v>
      </c>
      <c r="N127" s="37">
        <v>1</v>
      </c>
      <c r="Q127" s="38">
        <v>-1</v>
      </c>
      <c r="S127" s="34">
        <v>5.0000000000000001E-3</v>
      </c>
      <c r="T127" s="36">
        <f t="shared" si="10"/>
        <v>0.25</v>
      </c>
      <c r="U127" s="35"/>
      <c r="W127" s="35"/>
      <c r="Y127" s="39">
        <v>300</v>
      </c>
      <c r="Z127" s="40">
        <f t="shared" si="8"/>
        <v>2.4771212547196622</v>
      </c>
      <c r="AA127" s="41"/>
      <c r="AB127" s="34" t="s">
        <v>40</v>
      </c>
      <c r="AC127" s="42" t="s">
        <v>204</v>
      </c>
      <c r="AD127" s="42" t="s">
        <v>205</v>
      </c>
    </row>
    <row r="128" spans="1:30" s="34" customFormat="1" x14ac:dyDescent="0.2">
      <c r="A128" s="34">
        <v>60</v>
      </c>
      <c r="B128" s="34" t="s">
        <v>37</v>
      </c>
      <c r="C128" s="34" t="s">
        <v>18</v>
      </c>
      <c r="D128" s="35" t="s">
        <v>45</v>
      </c>
      <c r="F128" s="34" t="s">
        <v>19</v>
      </c>
      <c r="G128" s="34" t="s">
        <v>20</v>
      </c>
      <c r="J128" s="35">
        <v>0</v>
      </c>
      <c r="K128" s="36">
        <f t="shared" si="11"/>
        <v>0</v>
      </c>
      <c r="L128" s="35">
        <v>871</v>
      </c>
      <c r="M128" s="35">
        <v>871</v>
      </c>
      <c r="N128" s="37">
        <v>0.9</v>
      </c>
      <c r="Q128" s="38" t="s">
        <v>56</v>
      </c>
      <c r="S128" s="34">
        <v>5.0000000000000001E-3</v>
      </c>
      <c r="T128" s="36">
        <f t="shared" si="10"/>
        <v>0.27777777777777773</v>
      </c>
      <c r="U128" s="35"/>
      <c r="W128" s="35"/>
      <c r="Y128" s="39">
        <v>271</v>
      </c>
      <c r="Z128" s="40">
        <f t="shared" si="8"/>
        <v>2.4329692908744054</v>
      </c>
      <c r="AA128" s="41"/>
      <c r="AB128" s="34" t="s">
        <v>40</v>
      </c>
      <c r="AC128" s="42"/>
      <c r="AD128" s="42" t="s">
        <v>207</v>
      </c>
    </row>
    <row r="129" spans="1:30" s="34" customFormat="1" x14ac:dyDescent="0.2">
      <c r="A129" s="34" t="s">
        <v>208</v>
      </c>
      <c r="B129" s="34" t="s">
        <v>37</v>
      </c>
      <c r="C129" s="34" t="s">
        <v>18</v>
      </c>
      <c r="D129" s="35" t="s">
        <v>45</v>
      </c>
      <c r="E129" s="34" t="s">
        <v>203</v>
      </c>
      <c r="F129" s="34" t="s">
        <v>19</v>
      </c>
      <c r="G129" s="34" t="s">
        <v>20</v>
      </c>
      <c r="J129" s="35">
        <v>0</v>
      </c>
      <c r="K129" s="36">
        <f t="shared" si="11"/>
        <v>0</v>
      </c>
      <c r="L129" s="35">
        <v>871</v>
      </c>
      <c r="M129" s="35">
        <v>871</v>
      </c>
      <c r="N129" s="37">
        <v>0.8</v>
      </c>
      <c r="Q129" s="38">
        <v>-1</v>
      </c>
      <c r="S129" s="34">
        <v>5.0000000000000001E-3</v>
      </c>
      <c r="T129" s="36">
        <f t="shared" si="10"/>
        <v>0.3125</v>
      </c>
      <c r="U129" s="35"/>
      <c r="W129" s="35"/>
      <c r="Y129" s="39">
        <v>598</v>
      </c>
      <c r="Z129" s="40">
        <f t="shared" si="8"/>
        <v>2.7767011839884104</v>
      </c>
      <c r="AA129" s="41"/>
      <c r="AB129" s="34" t="s">
        <v>40</v>
      </c>
      <c r="AC129" s="42" t="s">
        <v>204</v>
      </c>
      <c r="AD129" s="42" t="s">
        <v>205</v>
      </c>
    </row>
    <row r="130" spans="1:30" s="34" customFormat="1" x14ac:dyDescent="0.2">
      <c r="A130" s="34" t="s">
        <v>208</v>
      </c>
      <c r="B130" s="34" t="s">
        <v>37</v>
      </c>
      <c r="C130" s="34" t="s">
        <v>18</v>
      </c>
      <c r="D130" s="35" t="s">
        <v>45</v>
      </c>
      <c r="E130" s="34" t="s">
        <v>203</v>
      </c>
      <c r="F130" s="34" t="s">
        <v>19</v>
      </c>
      <c r="G130" s="34" t="s">
        <v>20</v>
      </c>
      <c r="J130" s="35">
        <v>0</v>
      </c>
      <c r="K130" s="36">
        <f t="shared" si="11"/>
        <v>0</v>
      </c>
      <c r="L130" s="35">
        <v>871</v>
      </c>
      <c r="M130" s="35">
        <v>871</v>
      </c>
      <c r="N130" s="37">
        <v>0.51</v>
      </c>
      <c r="Q130" s="38">
        <v>-1</v>
      </c>
      <c r="S130" s="34">
        <v>5.0000000000000001E-3</v>
      </c>
      <c r="T130" s="36">
        <f t="shared" si="10"/>
        <v>0.49019607843137253</v>
      </c>
      <c r="U130" s="35"/>
      <c r="W130" s="35"/>
      <c r="Y130" s="39">
        <v>16069</v>
      </c>
      <c r="Z130" s="40">
        <f t="shared" si="8"/>
        <v>4.2059888507524512</v>
      </c>
      <c r="AA130" s="41"/>
      <c r="AB130" s="34" t="s">
        <v>40</v>
      </c>
      <c r="AC130" s="42"/>
      <c r="AD130" s="42" t="s">
        <v>205</v>
      </c>
    </row>
    <row r="131" spans="1:30" s="34" customFormat="1" x14ac:dyDescent="0.2">
      <c r="A131" s="34" t="s">
        <v>209</v>
      </c>
      <c r="B131" s="34" t="s">
        <v>37</v>
      </c>
      <c r="C131" s="34" t="s">
        <v>18</v>
      </c>
      <c r="D131" s="35" t="s">
        <v>45</v>
      </c>
      <c r="E131" s="34" t="s">
        <v>203</v>
      </c>
      <c r="F131" s="34" t="s">
        <v>19</v>
      </c>
      <c r="G131" s="34" t="s">
        <v>20</v>
      </c>
      <c r="I131" s="34" t="s">
        <v>45</v>
      </c>
      <c r="J131" s="35">
        <v>0</v>
      </c>
      <c r="K131" s="36">
        <f t="shared" si="11"/>
        <v>0</v>
      </c>
      <c r="L131" s="35">
        <v>871</v>
      </c>
      <c r="M131" s="35">
        <v>871</v>
      </c>
      <c r="N131" s="37">
        <v>1</v>
      </c>
      <c r="Q131" s="38">
        <v>-1</v>
      </c>
      <c r="S131" s="34">
        <v>5.0000000000000001E-3</v>
      </c>
      <c r="T131" s="36">
        <f t="shared" si="10"/>
        <v>8.0645161290322578E-3</v>
      </c>
      <c r="U131" s="35">
        <v>2</v>
      </c>
      <c r="W131" s="35"/>
      <c r="Y131" s="39">
        <v>150</v>
      </c>
      <c r="Z131" s="40">
        <f t="shared" si="8"/>
        <v>2.1760912590556809</v>
      </c>
      <c r="AA131" s="41"/>
      <c r="AB131" s="34" t="s">
        <v>40</v>
      </c>
      <c r="AC131" s="42" t="s">
        <v>204</v>
      </c>
      <c r="AD131" s="42" t="s">
        <v>205</v>
      </c>
    </row>
    <row r="132" spans="1:30" s="34" customFormat="1" x14ac:dyDescent="0.2">
      <c r="A132" s="34" t="s">
        <v>209</v>
      </c>
      <c r="B132" s="34" t="s">
        <v>37</v>
      </c>
      <c r="C132" s="34" t="s">
        <v>18</v>
      </c>
      <c r="D132" s="35" t="s">
        <v>45</v>
      </c>
      <c r="E132" s="34" t="s">
        <v>203</v>
      </c>
      <c r="F132" s="34" t="s">
        <v>19</v>
      </c>
      <c r="G132" s="34" t="s">
        <v>20</v>
      </c>
      <c r="I132" s="34" t="s">
        <v>74</v>
      </c>
      <c r="J132" s="35">
        <v>0</v>
      </c>
      <c r="K132" s="36">
        <f t="shared" si="11"/>
        <v>0</v>
      </c>
      <c r="L132" s="35">
        <v>871</v>
      </c>
      <c r="M132" s="35">
        <v>871</v>
      </c>
      <c r="N132" s="37">
        <v>1</v>
      </c>
      <c r="Q132" s="38">
        <v>-1</v>
      </c>
      <c r="S132" s="34">
        <v>5.0000000000000001E-3</v>
      </c>
      <c r="T132" s="36">
        <f t="shared" si="10"/>
        <v>8.0645161290322578E-3</v>
      </c>
      <c r="U132" s="35"/>
      <c r="W132" s="35">
        <v>2</v>
      </c>
      <c r="Y132" s="39">
        <v>87</v>
      </c>
      <c r="Z132" s="40">
        <f t="shared" si="8"/>
        <v>1.9395192526186182</v>
      </c>
      <c r="AA132" s="41"/>
      <c r="AB132" s="34" t="s">
        <v>40</v>
      </c>
      <c r="AC132" s="42" t="s">
        <v>204</v>
      </c>
      <c r="AD132" s="42" t="s">
        <v>205</v>
      </c>
    </row>
    <row r="133" spans="1:30" s="34" customFormat="1" x14ac:dyDescent="0.2">
      <c r="A133" s="34" t="s">
        <v>208</v>
      </c>
      <c r="B133" s="34" t="s">
        <v>37</v>
      </c>
      <c r="C133" s="34" t="s">
        <v>18</v>
      </c>
      <c r="D133" s="35" t="s">
        <v>45</v>
      </c>
      <c r="E133" s="34" t="s">
        <v>203</v>
      </c>
      <c r="F133" s="34" t="s">
        <v>19</v>
      </c>
      <c r="G133" s="34" t="s">
        <v>20</v>
      </c>
      <c r="J133" s="35">
        <v>0</v>
      </c>
      <c r="K133" s="36">
        <f t="shared" si="11"/>
        <v>0</v>
      </c>
      <c r="L133" s="35">
        <v>982</v>
      </c>
      <c r="M133" s="35">
        <v>982</v>
      </c>
      <c r="N133" s="37">
        <v>1</v>
      </c>
      <c r="Q133" s="38">
        <v>-1</v>
      </c>
      <c r="S133" s="34">
        <v>5.0000000000000001E-3</v>
      </c>
      <c r="T133" s="36">
        <f t="shared" si="10"/>
        <v>0.25</v>
      </c>
      <c r="U133" s="35"/>
      <c r="W133" s="35"/>
      <c r="Y133" s="39">
        <v>207</v>
      </c>
      <c r="Z133" s="40">
        <f t="shared" si="8"/>
        <v>2.3159703454569174</v>
      </c>
      <c r="AA133" s="41"/>
      <c r="AB133" s="34" t="s">
        <v>40</v>
      </c>
      <c r="AC133" s="42"/>
      <c r="AD133" s="42" t="s">
        <v>205</v>
      </c>
    </row>
    <row r="134" spans="1:30" s="34" customFormat="1" x14ac:dyDescent="0.2">
      <c r="A134" s="34" t="s">
        <v>208</v>
      </c>
      <c r="B134" s="34" t="s">
        <v>37</v>
      </c>
      <c r="C134" s="34" t="s">
        <v>18</v>
      </c>
      <c r="D134" s="35" t="s">
        <v>45</v>
      </c>
      <c r="E134" s="34" t="s">
        <v>203</v>
      </c>
      <c r="F134" s="34" t="s">
        <v>19</v>
      </c>
      <c r="G134" s="34" t="s">
        <v>20</v>
      </c>
      <c r="J134" s="35">
        <v>0</v>
      </c>
      <c r="K134" s="36">
        <f t="shared" si="11"/>
        <v>0</v>
      </c>
      <c r="L134" s="35">
        <v>982</v>
      </c>
      <c r="M134" s="35">
        <v>982</v>
      </c>
      <c r="N134" s="37">
        <v>0.8</v>
      </c>
      <c r="Q134" s="38">
        <v>-1</v>
      </c>
      <c r="S134" s="34">
        <v>5.0000000000000001E-3</v>
      </c>
      <c r="T134" s="36">
        <f t="shared" si="10"/>
        <v>0.3125</v>
      </c>
      <c r="U134" s="35"/>
      <c r="W134" s="35"/>
      <c r="Y134" s="39">
        <v>219</v>
      </c>
      <c r="Z134" s="40">
        <f t="shared" si="8"/>
        <v>2.3404441148401181</v>
      </c>
      <c r="AA134" s="41"/>
      <c r="AB134" s="34" t="s">
        <v>40</v>
      </c>
      <c r="AC134" s="42" t="s">
        <v>204</v>
      </c>
      <c r="AD134" s="42" t="s">
        <v>205</v>
      </c>
    </row>
    <row r="135" spans="1:30" s="34" customFormat="1" x14ac:dyDescent="0.2">
      <c r="A135" s="34">
        <v>62</v>
      </c>
      <c r="B135" s="34" t="s">
        <v>37</v>
      </c>
      <c r="C135" s="34" t="s">
        <v>18</v>
      </c>
      <c r="D135" s="35" t="s">
        <v>45</v>
      </c>
      <c r="F135" s="34" t="s">
        <v>19</v>
      </c>
      <c r="G135" s="34" t="s">
        <v>20</v>
      </c>
      <c r="J135" s="35">
        <v>0</v>
      </c>
      <c r="K135" s="36">
        <f t="shared" si="11"/>
        <v>0</v>
      </c>
      <c r="L135" s="35">
        <v>982</v>
      </c>
      <c r="M135" s="35">
        <v>982</v>
      </c>
      <c r="N135" s="37">
        <v>1</v>
      </c>
      <c r="Q135" s="38" t="s">
        <v>56</v>
      </c>
      <c r="S135" s="43">
        <v>1E-4</v>
      </c>
      <c r="T135" s="36">
        <f t="shared" si="10"/>
        <v>5.0000000000000001E-3</v>
      </c>
      <c r="U135" s="35"/>
      <c r="W135" s="35"/>
      <c r="Y135" s="39">
        <v>52</v>
      </c>
      <c r="Z135" s="40">
        <f t="shared" si="8"/>
        <v>1.716003343634799</v>
      </c>
      <c r="AA135" s="41"/>
      <c r="AB135" s="34" t="s">
        <v>40</v>
      </c>
      <c r="AC135" s="42"/>
      <c r="AD135" s="42" t="s">
        <v>207</v>
      </c>
    </row>
    <row r="136" spans="1:30" s="34" customFormat="1" x14ac:dyDescent="0.2">
      <c r="A136" s="34" t="s">
        <v>209</v>
      </c>
      <c r="B136" s="34" t="s">
        <v>37</v>
      </c>
      <c r="C136" s="34" t="s">
        <v>18</v>
      </c>
      <c r="D136" s="35" t="s">
        <v>45</v>
      </c>
      <c r="E136" s="34" t="s">
        <v>203</v>
      </c>
      <c r="F136" s="34" t="s">
        <v>19</v>
      </c>
      <c r="G136" s="34" t="s">
        <v>20</v>
      </c>
      <c r="I136" s="34" t="s">
        <v>45</v>
      </c>
      <c r="J136" s="35">
        <v>0</v>
      </c>
      <c r="K136" s="36">
        <f t="shared" si="11"/>
        <v>0</v>
      </c>
      <c r="L136" s="35">
        <v>982</v>
      </c>
      <c r="M136" s="35">
        <v>982</v>
      </c>
      <c r="N136" s="37">
        <v>1</v>
      </c>
      <c r="Q136" s="38">
        <v>-1</v>
      </c>
      <c r="S136" s="34">
        <v>5.0000000000000001E-3</v>
      </c>
      <c r="T136" s="36">
        <f t="shared" si="10"/>
        <v>8.0645161290322578E-3</v>
      </c>
      <c r="U136" s="35">
        <v>2</v>
      </c>
      <c r="W136" s="35"/>
      <c r="Y136" s="39">
        <v>47</v>
      </c>
      <c r="Z136" s="40">
        <f t="shared" ref="Z136:Z198" si="12">LOG(Y136,10)</f>
        <v>1.6720978579357173</v>
      </c>
      <c r="AA136" s="41"/>
      <c r="AB136" s="34" t="s">
        <v>40</v>
      </c>
      <c r="AC136" s="42" t="s">
        <v>204</v>
      </c>
      <c r="AD136" s="42" t="s">
        <v>205</v>
      </c>
    </row>
    <row r="137" spans="1:30" s="34" customFormat="1" x14ac:dyDescent="0.2">
      <c r="A137" s="34" t="s">
        <v>209</v>
      </c>
      <c r="B137" s="34" t="s">
        <v>37</v>
      </c>
      <c r="C137" s="34" t="s">
        <v>18</v>
      </c>
      <c r="D137" s="35" t="s">
        <v>45</v>
      </c>
      <c r="E137" s="34" t="s">
        <v>203</v>
      </c>
      <c r="F137" s="34" t="s">
        <v>19</v>
      </c>
      <c r="G137" s="34" t="s">
        <v>20</v>
      </c>
      <c r="I137" s="34" t="s">
        <v>74</v>
      </c>
      <c r="J137" s="35">
        <v>0</v>
      </c>
      <c r="K137" s="36">
        <f t="shared" si="11"/>
        <v>0</v>
      </c>
      <c r="L137" s="35">
        <v>982</v>
      </c>
      <c r="M137" s="35">
        <v>982</v>
      </c>
      <c r="N137" s="37">
        <v>1</v>
      </c>
      <c r="Q137" s="38">
        <v>-1</v>
      </c>
      <c r="S137" s="34">
        <v>5.0000000000000001E-3</v>
      </c>
      <c r="T137" s="36">
        <f t="shared" si="10"/>
        <v>8.0645161290322578E-3</v>
      </c>
      <c r="U137" s="35"/>
      <c r="W137" s="35">
        <v>2</v>
      </c>
      <c r="Y137" s="39">
        <v>115</v>
      </c>
      <c r="Z137" s="40">
        <f t="shared" si="12"/>
        <v>2.0606978403536114</v>
      </c>
      <c r="AA137" s="41"/>
      <c r="AB137" s="34" t="s">
        <v>40</v>
      </c>
      <c r="AC137" s="42" t="s">
        <v>204</v>
      </c>
      <c r="AD137" s="42" t="s">
        <v>205</v>
      </c>
    </row>
    <row r="138" spans="1:30" s="34" customFormat="1" x14ac:dyDescent="0.2">
      <c r="A138" s="34" t="s">
        <v>208</v>
      </c>
      <c r="B138" s="34" t="s">
        <v>37</v>
      </c>
      <c r="C138" s="34" t="s">
        <v>18</v>
      </c>
      <c r="D138" s="35" t="s">
        <v>45</v>
      </c>
      <c r="E138" s="34" t="s">
        <v>203</v>
      </c>
      <c r="F138" s="34" t="s">
        <v>19</v>
      </c>
      <c r="G138" s="34" t="s">
        <v>20</v>
      </c>
      <c r="J138" s="35">
        <v>0</v>
      </c>
      <c r="K138" s="36">
        <f t="shared" si="11"/>
        <v>0</v>
      </c>
      <c r="L138" s="35">
        <v>1038</v>
      </c>
      <c r="M138" s="35">
        <v>1038</v>
      </c>
      <c r="N138" s="37">
        <v>1</v>
      </c>
      <c r="Q138" s="38">
        <v>-1</v>
      </c>
      <c r="S138" s="34">
        <v>5.0000000000000001E-3</v>
      </c>
      <c r="T138" s="36">
        <f t="shared" si="10"/>
        <v>0.25</v>
      </c>
      <c r="U138" s="35"/>
      <c r="W138" s="35"/>
      <c r="Y138" s="39">
        <v>140</v>
      </c>
      <c r="Z138" s="40">
        <f t="shared" si="12"/>
        <v>2.1461280356782377</v>
      </c>
      <c r="AA138" s="41"/>
      <c r="AB138" s="34" t="s">
        <v>40</v>
      </c>
      <c r="AC138" s="42" t="s">
        <v>204</v>
      </c>
      <c r="AD138" s="42" t="s">
        <v>205</v>
      </c>
    </row>
    <row r="139" spans="1:30" s="34" customFormat="1" x14ac:dyDescent="0.2">
      <c r="A139" s="34" t="s">
        <v>209</v>
      </c>
      <c r="B139" s="34" t="s">
        <v>37</v>
      </c>
      <c r="C139" s="34" t="s">
        <v>18</v>
      </c>
      <c r="D139" s="35" t="s">
        <v>45</v>
      </c>
      <c r="E139" s="34" t="s">
        <v>203</v>
      </c>
      <c r="F139" s="34" t="s">
        <v>19</v>
      </c>
      <c r="G139" s="34" t="s">
        <v>20</v>
      </c>
      <c r="I139" s="34" t="s">
        <v>74</v>
      </c>
      <c r="J139" s="35">
        <v>0</v>
      </c>
      <c r="K139" s="36">
        <f t="shared" si="11"/>
        <v>0</v>
      </c>
      <c r="L139" s="35">
        <v>1038</v>
      </c>
      <c r="M139" s="35">
        <v>1038</v>
      </c>
      <c r="N139" s="37">
        <v>1</v>
      </c>
      <c r="Q139" s="38">
        <v>-1</v>
      </c>
      <c r="S139" s="34">
        <v>5.0000000000000001E-3</v>
      </c>
      <c r="T139" s="36">
        <f t="shared" si="10"/>
        <v>8.0645161290322578E-3</v>
      </c>
      <c r="U139" s="35"/>
      <c r="W139" s="35">
        <v>2</v>
      </c>
      <c r="Y139" s="39">
        <v>152</v>
      </c>
      <c r="Z139" s="40">
        <f t="shared" si="12"/>
        <v>2.1818435879447722</v>
      </c>
      <c r="AA139" s="41"/>
      <c r="AB139" s="34" t="s">
        <v>40</v>
      </c>
      <c r="AC139" s="42"/>
      <c r="AD139" s="42" t="s">
        <v>205</v>
      </c>
    </row>
    <row r="140" spans="1:30" s="34" customFormat="1" x14ac:dyDescent="0.2">
      <c r="A140" s="34">
        <v>63</v>
      </c>
      <c r="B140" s="34" t="s">
        <v>37</v>
      </c>
      <c r="C140" s="34" t="s">
        <v>18</v>
      </c>
      <c r="D140" s="35" t="s">
        <v>45</v>
      </c>
      <c r="F140" s="34" t="s">
        <v>19</v>
      </c>
      <c r="G140" s="34" t="s">
        <v>20</v>
      </c>
      <c r="I140" s="34" t="s">
        <v>45</v>
      </c>
      <c r="J140" s="35">
        <v>0</v>
      </c>
      <c r="K140" s="36">
        <f t="shared" si="11"/>
        <v>0</v>
      </c>
      <c r="L140" s="35">
        <v>1038</v>
      </c>
      <c r="M140" s="35">
        <v>1038</v>
      </c>
      <c r="N140" s="37">
        <v>1</v>
      </c>
      <c r="Q140" s="38">
        <v>-1</v>
      </c>
      <c r="S140" s="34">
        <v>5.0000000000000001E-3</v>
      </c>
      <c r="T140" s="36">
        <f t="shared" si="10"/>
        <v>1.6556291390728477E-3</v>
      </c>
      <c r="U140" s="35">
        <v>10</v>
      </c>
      <c r="W140" s="35"/>
      <c r="Y140" s="39">
        <v>21</v>
      </c>
      <c r="Z140" s="40">
        <f t="shared" si="12"/>
        <v>1.3222192947339191</v>
      </c>
      <c r="AA140" s="41"/>
      <c r="AB140" s="34" t="s">
        <v>40</v>
      </c>
      <c r="AC140" s="42"/>
      <c r="AD140" s="42" t="s">
        <v>207</v>
      </c>
    </row>
    <row r="141" spans="1:30" s="34" customFormat="1" x14ac:dyDescent="0.2">
      <c r="A141" s="34">
        <v>63</v>
      </c>
      <c r="B141" s="34" t="s">
        <v>37</v>
      </c>
      <c r="C141" s="34" t="s">
        <v>18</v>
      </c>
      <c r="D141" s="35" t="s">
        <v>45</v>
      </c>
      <c r="F141" s="34" t="s">
        <v>19</v>
      </c>
      <c r="G141" s="34" t="s">
        <v>20</v>
      </c>
      <c r="I141" s="34" t="s">
        <v>74</v>
      </c>
      <c r="J141" s="35">
        <v>0</v>
      </c>
      <c r="K141" s="36">
        <f t="shared" si="11"/>
        <v>0</v>
      </c>
      <c r="L141" s="35">
        <v>1038</v>
      </c>
      <c r="M141" s="35">
        <v>1038</v>
      </c>
      <c r="N141" s="37">
        <v>1</v>
      </c>
      <c r="Q141" s="38">
        <v>-1</v>
      </c>
      <c r="S141" s="34">
        <v>5.0000000000000001E-3</v>
      </c>
      <c r="T141" s="36">
        <f t="shared" si="10"/>
        <v>1.6556291390728477E-3</v>
      </c>
      <c r="U141" s="35"/>
      <c r="W141" s="35">
        <v>10</v>
      </c>
      <c r="Y141" s="39">
        <v>98</v>
      </c>
      <c r="Z141" s="40">
        <f t="shared" si="12"/>
        <v>1.9912260756924949</v>
      </c>
      <c r="AA141" s="41"/>
      <c r="AB141" s="34" t="s">
        <v>40</v>
      </c>
      <c r="AC141" s="42"/>
      <c r="AD141" s="42" t="s">
        <v>207</v>
      </c>
    </row>
    <row r="142" spans="1:30" s="2" customFormat="1" x14ac:dyDescent="0.2">
      <c r="A142" s="2">
        <v>51</v>
      </c>
      <c r="B142" s="2" t="s">
        <v>16</v>
      </c>
      <c r="C142" s="2" t="s">
        <v>18</v>
      </c>
      <c r="D142" s="1" t="s">
        <v>38</v>
      </c>
      <c r="F142" s="2" t="s">
        <v>19</v>
      </c>
      <c r="G142" s="2" t="s">
        <v>39</v>
      </c>
      <c r="H142" s="2" t="s">
        <v>42</v>
      </c>
      <c r="J142" s="1">
        <v>-1</v>
      </c>
      <c r="K142" s="1">
        <f t="shared" si="11"/>
        <v>-0.6</v>
      </c>
      <c r="L142" s="1">
        <v>900</v>
      </c>
      <c r="M142" s="1">
        <v>600</v>
      </c>
      <c r="N142" s="5">
        <v>0.8</v>
      </c>
      <c r="Q142" s="3" t="s">
        <v>56</v>
      </c>
      <c r="T142" s="1">
        <f>1/(600/10)</f>
        <v>1.6666666666666666E-2</v>
      </c>
      <c r="U142" s="1"/>
      <c r="W142" s="1"/>
      <c r="Y142" s="7">
        <v>12382</v>
      </c>
      <c r="Z142" s="7">
        <f t="shared" si="12"/>
        <v>4.0927907996768855</v>
      </c>
      <c r="AA142" s="30"/>
      <c r="AB142" s="2" t="s">
        <v>75</v>
      </c>
      <c r="AC142" s="4"/>
      <c r="AD142" s="4" t="s">
        <v>76</v>
      </c>
    </row>
    <row r="143" spans="1:30" s="2" customFormat="1" x14ac:dyDescent="0.2">
      <c r="A143" s="2">
        <v>51</v>
      </c>
      <c r="B143" s="2" t="s">
        <v>16</v>
      </c>
      <c r="C143" s="2" t="s">
        <v>18</v>
      </c>
      <c r="D143" s="1" t="s">
        <v>38</v>
      </c>
      <c r="F143" s="2" t="s">
        <v>19</v>
      </c>
      <c r="G143" s="2" t="s">
        <v>39</v>
      </c>
      <c r="H143" s="2" t="s">
        <v>42</v>
      </c>
      <c r="J143" s="1">
        <v>-1</v>
      </c>
      <c r="K143" s="1">
        <f t="shared" si="11"/>
        <v>-0.6</v>
      </c>
      <c r="L143" s="1">
        <v>900</v>
      </c>
      <c r="M143" s="1">
        <v>600</v>
      </c>
      <c r="N143" s="5">
        <v>1</v>
      </c>
      <c r="Q143" s="3" t="s">
        <v>56</v>
      </c>
      <c r="T143" s="1">
        <f t="shared" ref="T143:T144" si="13">1/(600/10)</f>
        <v>1.6666666666666666E-2</v>
      </c>
      <c r="U143" s="1"/>
      <c r="W143" s="1"/>
      <c r="Y143" s="7">
        <v>2590</v>
      </c>
      <c r="Z143" s="7">
        <f t="shared" si="12"/>
        <v>3.4132997640812515</v>
      </c>
      <c r="AA143" s="30"/>
      <c r="AB143" s="2" t="s">
        <v>75</v>
      </c>
      <c r="AC143" s="4"/>
      <c r="AD143" s="4" t="s">
        <v>76</v>
      </c>
    </row>
    <row r="144" spans="1:30" s="2" customFormat="1" x14ac:dyDescent="0.2">
      <c r="A144" s="2">
        <v>51</v>
      </c>
      <c r="B144" s="2" t="s">
        <v>16</v>
      </c>
      <c r="C144" s="2" t="s">
        <v>18</v>
      </c>
      <c r="D144" s="1" t="s">
        <v>38</v>
      </c>
      <c r="F144" s="2" t="s">
        <v>19</v>
      </c>
      <c r="G144" s="2" t="s">
        <v>39</v>
      </c>
      <c r="H144" s="2" t="s">
        <v>42</v>
      </c>
      <c r="J144" s="1">
        <v>-1</v>
      </c>
      <c r="K144" s="1">
        <f t="shared" si="11"/>
        <v>-0.6</v>
      </c>
      <c r="L144" s="1">
        <v>900</v>
      </c>
      <c r="M144" s="1">
        <v>600</v>
      </c>
      <c r="N144" s="5">
        <v>1.2</v>
      </c>
      <c r="Q144" s="3" t="s">
        <v>56</v>
      </c>
      <c r="T144" s="1">
        <f t="shared" si="13"/>
        <v>1.6666666666666666E-2</v>
      </c>
      <c r="U144" s="1"/>
      <c r="W144" s="1"/>
      <c r="Y144" s="7">
        <v>1125</v>
      </c>
      <c r="Z144" s="7">
        <f t="shared" si="12"/>
        <v>3.051152522447381</v>
      </c>
      <c r="AA144" s="30"/>
      <c r="AB144" s="2" t="s">
        <v>75</v>
      </c>
      <c r="AC144" s="4"/>
      <c r="AD144" s="4" t="s">
        <v>76</v>
      </c>
    </row>
    <row r="145" spans="1:30" s="2" customFormat="1" x14ac:dyDescent="0.2">
      <c r="A145" s="2" t="s">
        <v>199</v>
      </c>
      <c r="B145" s="2" t="s">
        <v>16</v>
      </c>
      <c r="C145" s="2" t="s">
        <v>18</v>
      </c>
      <c r="D145" s="1" t="s">
        <v>38</v>
      </c>
      <c r="F145" s="2" t="s">
        <v>19</v>
      </c>
      <c r="G145" s="2" t="s">
        <v>39</v>
      </c>
      <c r="H145" s="2" t="s">
        <v>46</v>
      </c>
      <c r="J145" s="1">
        <v>1</v>
      </c>
      <c r="K145" s="1">
        <f t="shared" si="11"/>
        <v>0.9</v>
      </c>
      <c r="L145" s="1">
        <v>950</v>
      </c>
      <c r="M145" s="1">
        <v>500</v>
      </c>
      <c r="N145" s="5">
        <v>1.2</v>
      </c>
      <c r="O145" s="2">
        <v>471</v>
      </c>
      <c r="P145" s="2">
        <v>-739</v>
      </c>
      <c r="Q145" s="3" t="s">
        <v>56</v>
      </c>
      <c r="T145" s="1">
        <f>1/180</f>
        <v>5.5555555555555558E-3</v>
      </c>
      <c r="U145" s="1"/>
      <c r="W145" s="1"/>
      <c r="Y145" s="7">
        <v>155</v>
      </c>
      <c r="Z145" s="7">
        <f t="shared" si="12"/>
        <v>2.1903316981702914</v>
      </c>
      <c r="AA145" s="30"/>
      <c r="AB145" s="2" t="s">
        <v>75</v>
      </c>
      <c r="AC145" s="4"/>
      <c r="AD145" s="4" t="s">
        <v>79</v>
      </c>
    </row>
    <row r="146" spans="1:30" s="2" customFormat="1" x14ac:dyDescent="0.2">
      <c r="A146" s="2" t="s">
        <v>199</v>
      </c>
      <c r="B146" s="2" t="s">
        <v>16</v>
      </c>
      <c r="C146" s="2" t="s">
        <v>18</v>
      </c>
      <c r="D146" s="1" t="s">
        <v>38</v>
      </c>
      <c r="F146" s="2" t="s">
        <v>19</v>
      </c>
      <c r="G146" s="2" t="s">
        <v>39</v>
      </c>
      <c r="H146" s="2" t="s">
        <v>46</v>
      </c>
      <c r="J146" s="1">
        <v>1</v>
      </c>
      <c r="K146" s="1">
        <f t="shared" si="11"/>
        <v>0.9</v>
      </c>
      <c r="L146" s="1">
        <v>950</v>
      </c>
      <c r="M146" s="1">
        <v>500</v>
      </c>
      <c r="N146" s="5">
        <v>1</v>
      </c>
      <c r="O146" s="2">
        <v>241</v>
      </c>
      <c r="P146" s="2">
        <v>-750</v>
      </c>
      <c r="Q146" s="3" t="s">
        <v>56</v>
      </c>
      <c r="T146" s="1">
        <f>1/180</f>
        <v>5.5555555555555558E-3</v>
      </c>
      <c r="U146" s="1"/>
      <c r="W146" s="1"/>
      <c r="Y146" s="7">
        <v>914</v>
      </c>
      <c r="Z146" s="7">
        <f t="shared" si="12"/>
        <v>2.9609461957338308</v>
      </c>
      <c r="AA146" s="30"/>
      <c r="AB146" s="2" t="s">
        <v>75</v>
      </c>
      <c r="AC146" s="4"/>
      <c r="AD146" s="4" t="s">
        <v>79</v>
      </c>
    </row>
    <row r="147" spans="1:30" s="2" customFormat="1" x14ac:dyDescent="0.2">
      <c r="A147" s="2" t="s">
        <v>199</v>
      </c>
      <c r="B147" s="2" t="s">
        <v>16</v>
      </c>
      <c r="C147" s="2" t="s">
        <v>18</v>
      </c>
      <c r="D147" s="1" t="s">
        <v>38</v>
      </c>
      <c r="F147" s="2" t="s">
        <v>19</v>
      </c>
      <c r="G147" s="2" t="s">
        <v>39</v>
      </c>
      <c r="H147" s="2" t="s">
        <v>46</v>
      </c>
      <c r="J147" s="1">
        <v>1</v>
      </c>
      <c r="K147" s="1">
        <f t="shared" si="11"/>
        <v>1.7</v>
      </c>
      <c r="L147" s="1">
        <v>950</v>
      </c>
      <c r="M147" s="1">
        <v>100</v>
      </c>
      <c r="N147" s="5">
        <v>0.8</v>
      </c>
      <c r="O147" s="2">
        <v>200</v>
      </c>
      <c r="P147" s="2">
        <v>-752</v>
      </c>
      <c r="Q147" s="3" t="s">
        <v>48</v>
      </c>
      <c r="T147" s="1">
        <f>1/600</f>
        <v>1.6666666666666668E-3</v>
      </c>
      <c r="U147" s="1"/>
      <c r="W147" s="1"/>
      <c r="Y147" s="7">
        <v>933</v>
      </c>
      <c r="Z147" s="7">
        <f t="shared" si="12"/>
        <v>2.9698816437464997</v>
      </c>
      <c r="AA147" s="30"/>
      <c r="AB147" s="2" t="s">
        <v>75</v>
      </c>
      <c r="AC147" s="4"/>
      <c r="AD147" s="4" t="s">
        <v>78</v>
      </c>
    </row>
    <row r="148" spans="1:30" s="2" customFormat="1" x14ac:dyDescent="0.2">
      <c r="A148" s="2" t="s">
        <v>199</v>
      </c>
      <c r="B148" s="2" t="s">
        <v>16</v>
      </c>
      <c r="C148" s="2" t="s">
        <v>18</v>
      </c>
      <c r="D148" s="1" t="s">
        <v>38</v>
      </c>
      <c r="F148" s="2" t="s">
        <v>19</v>
      </c>
      <c r="G148" s="2" t="s">
        <v>39</v>
      </c>
      <c r="H148" s="2" t="s">
        <v>46</v>
      </c>
      <c r="J148" s="1">
        <v>1</v>
      </c>
      <c r="K148" s="1">
        <f t="shared" si="11"/>
        <v>1.7</v>
      </c>
      <c r="L148" s="1">
        <v>950</v>
      </c>
      <c r="M148" s="1">
        <v>100</v>
      </c>
      <c r="N148" s="5">
        <v>1</v>
      </c>
      <c r="O148" s="2">
        <v>414</v>
      </c>
      <c r="P148" s="2">
        <v>-663</v>
      </c>
      <c r="Q148" s="3" t="s">
        <v>48</v>
      </c>
      <c r="T148" s="1">
        <f>1/360</f>
        <v>2.7777777777777779E-3</v>
      </c>
      <c r="U148" s="1"/>
      <c r="W148" s="1"/>
      <c r="Y148" s="7">
        <v>183</v>
      </c>
      <c r="Z148" s="7">
        <f t="shared" si="12"/>
        <v>2.2624510897304293</v>
      </c>
      <c r="AA148" s="30"/>
      <c r="AB148" s="2" t="s">
        <v>75</v>
      </c>
      <c r="AC148" s="4"/>
      <c r="AD148" s="4" t="s">
        <v>78</v>
      </c>
    </row>
    <row r="149" spans="1:30" s="2" customFormat="1" x14ac:dyDescent="0.2">
      <c r="A149" s="2" t="s">
        <v>199</v>
      </c>
      <c r="B149" s="2" t="s">
        <v>16</v>
      </c>
      <c r="C149" s="2" t="s">
        <v>18</v>
      </c>
      <c r="D149" s="1" t="s">
        <v>38</v>
      </c>
      <c r="F149" s="2" t="s">
        <v>19</v>
      </c>
      <c r="G149" s="2" t="s">
        <v>39</v>
      </c>
      <c r="H149" s="2" t="s">
        <v>46</v>
      </c>
      <c r="J149" s="1">
        <v>1</v>
      </c>
      <c r="K149" s="1">
        <f t="shared" si="11"/>
        <v>1.7</v>
      </c>
      <c r="L149" s="1">
        <v>950</v>
      </c>
      <c r="M149" s="1">
        <v>100</v>
      </c>
      <c r="N149" s="5">
        <v>1</v>
      </c>
      <c r="O149" s="2">
        <v>379</v>
      </c>
      <c r="P149" s="2">
        <v>-734</v>
      </c>
      <c r="Q149" s="3" t="s">
        <v>48</v>
      </c>
      <c r="T149" s="1">
        <f>1/600</f>
        <v>1.6666666666666668E-3</v>
      </c>
      <c r="U149" s="1"/>
      <c r="W149" s="1"/>
      <c r="Y149" s="7">
        <v>146</v>
      </c>
      <c r="Z149" s="7">
        <f t="shared" si="12"/>
        <v>2.1643528557844367</v>
      </c>
      <c r="AA149" s="30"/>
      <c r="AB149" s="2" t="s">
        <v>75</v>
      </c>
      <c r="AC149" s="4"/>
      <c r="AD149" s="4" t="s">
        <v>78</v>
      </c>
    </row>
    <row r="150" spans="1:30" s="2" customFormat="1" x14ac:dyDescent="0.2">
      <c r="A150" s="2" t="s">
        <v>199</v>
      </c>
      <c r="B150" s="2" t="s">
        <v>16</v>
      </c>
      <c r="C150" s="2" t="s">
        <v>18</v>
      </c>
      <c r="D150" s="1" t="s">
        <v>38</v>
      </c>
      <c r="F150" s="2" t="s">
        <v>19</v>
      </c>
      <c r="G150" s="2" t="s">
        <v>39</v>
      </c>
      <c r="H150" s="2" t="s">
        <v>46</v>
      </c>
      <c r="J150" s="1">
        <v>1</v>
      </c>
      <c r="K150" s="1">
        <f t="shared" si="11"/>
        <v>1.7</v>
      </c>
      <c r="L150" s="1">
        <v>950</v>
      </c>
      <c r="M150" s="1">
        <v>100</v>
      </c>
      <c r="N150" s="5">
        <v>0.9</v>
      </c>
      <c r="O150" s="2">
        <v>258</v>
      </c>
      <c r="P150" s="2">
        <v>-702</v>
      </c>
      <c r="Q150" s="3" t="s">
        <v>48</v>
      </c>
      <c r="T150" s="1">
        <f>1/600</f>
        <v>1.6666666666666668E-3</v>
      </c>
      <c r="U150" s="1"/>
      <c r="W150" s="1"/>
      <c r="Y150" s="7">
        <v>544</v>
      </c>
      <c r="Z150" s="7">
        <f t="shared" si="12"/>
        <v>2.7355988996981795</v>
      </c>
      <c r="AA150" s="30"/>
      <c r="AB150" s="2" t="s">
        <v>75</v>
      </c>
      <c r="AC150" s="4"/>
      <c r="AD150" s="4" t="s">
        <v>78</v>
      </c>
    </row>
    <row r="151" spans="1:30" s="2" customFormat="1" x14ac:dyDescent="0.2">
      <c r="A151" s="2" t="s">
        <v>199</v>
      </c>
      <c r="B151" s="2" t="s">
        <v>16</v>
      </c>
      <c r="C151" s="2" t="s">
        <v>18</v>
      </c>
      <c r="D151" s="1" t="s">
        <v>38</v>
      </c>
      <c r="F151" s="2" t="s">
        <v>19</v>
      </c>
      <c r="G151" s="2" t="s">
        <v>39</v>
      </c>
      <c r="H151" s="2" t="s">
        <v>46</v>
      </c>
      <c r="J151" s="1">
        <v>1</v>
      </c>
      <c r="K151" s="1">
        <f t="shared" si="11"/>
        <v>1.5</v>
      </c>
      <c r="L151" s="1">
        <v>850</v>
      </c>
      <c r="M151" s="1">
        <v>100</v>
      </c>
      <c r="N151" s="5">
        <v>1</v>
      </c>
      <c r="O151" s="2">
        <v>463</v>
      </c>
      <c r="P151" s="2">
        <v>-692</v>
      </c>
      <c r="Q151" s="3" t="s">
        <v>48</v>
      </c>
      <c r="T151" s="1">
        <f>1/400</f>
        <v>2.5000000000000001E-3</v>
      </c>
      <c r="U151" s="1"/>
      <c r="W151" s="1"/>
      <c r="Y151" s="7">
        <v>1035</v>
      </c>
      <c r="Z151" s="7">
        <f t="shared" si="12"/>
        <v>3.0149403497929361</v>
      </c>
      <c r="AA151" s="30"/>
      <c r="AB151" s="2" t="s">
        <v>75</v>
      </c>
      <c r="AC151" s="4"/>
      <c r="AD151" s="4" t="s">
        <v>78</v>
      </c>
    </row>
    <row r="152" spans="1:30" s="2" customFormat="1" x14ac:dyDescent="0.2">
      <c r="A152" s="2" t="s">
        <v>199</v>
      </c>
      <c r="B152" s="2" t="s">
        <v>16</v>
      </c>
      <c r="C152" s="2" t="s">
        <v>18</v>
      </c>
      <c r="D152" s="1" t="s">
        <v>38</v>
      </c>
      <c r="F152" s="2" t="s">
        <v>19</v>
      </c>
      <c r="G152" s="2" t="s">
        <v>39</v>
      </c>
      <c r="H152" s="2" t="s">
        <v>46</v>
      </c>
      <c r="J152" s="1">
        <v>1</v>
      </c>
      <c r="K152" s="1">
        <f t="shared" si="11"/>
        <v>1.5</v>
      </c>
      <c r="L152" s="1">
        <v>850</v>
      </c>
      <c r="M152" s="1">
        <v>100</v>
      </c>
      <c r="N152" s="5">
        <v>1.1000000000000001</v>
      </c>
      <c r="O152" s="2">
        <v>407</v>
      </c>
      <c r="P152" s="2">
        <v>-741</v>
      </c>
      <c r="Q152" s="3" t="s">
        <v>48</v>
      </c>
      <c r="T152" s="1">
        <f>1/600</f>
        <v>1.6666666666666668E-3</v>
      </c>
      <c r="U152" s="1"/>
      <c r="W152" s="1"/>
      <c r="Y152" s="7">
        <v>389</v>
      </c>
      <c r="Z152" s="7">
        <f t="shared" si="12"/>
        <v>2.5899496013257073</v>
      </c>
      <c r="AA152" s="30"/>
      <c r="AB152" s="2" t="s">
        <v>75</v>
      </c>
      <c r="AC152" s="4"/>
      <c r="AD152" s="4" t="s">
        <v>78</v>
      </c>
    </row>
    <row r="153" spans="1:30" s="2" customFormat="1" x14ac:dyDescent="0.2">
      <c r="A153" s="2" t="s">
        <v>199</v>
      </c>
      <c r="B153" s="2" t="s">
        <v>16</v>
      </c>
      <c r="C153" s="2" t="s">
        <v>18</v>
      </c>
      <c r="D153" s="1" t="s">
        <v>38</v>
      </c>
      <c r="F153" s="2" t="s">
        <v>19</v>
      </c>
      <c r="G153" s="2" t="s">
        <v>39</v>
      </c>
      <c r="H153" s="2" t="s">
        <v>46</v>
      </c>
      <c r="J153" s="1">
        <v>1</v>
      </c>
      <c r="K153" s="1">
        <f t="shared" si="11"/>
        <v>1.3</v>
      </c>
      <c r="L153" s="1">
        <v>750</v>
      </c>
      <c r="M153" s="1">
        <v>100</v>
      </c>
      <c r="N153" s="5">
        <v>1.2</v>
      </c>
      <c r="O153" s="2">
        <v>528</v>
      </c>
      <c r="P153" s="2">
        <v>-799</v>
      </c>
      <c r="Q153" s="3" t="s">
        <v>48</v>
      </c>
      <c r="T153" s="1">
        <f>1/240</f>
        <v>4.1666666666666666E-3</v>
      </c>
      <c r="U153" s="1"/>
      <c r="W153" s="1"/>
      <c r="Y153" s="7">
        <v>1116</v>
      </c>
      <c r="Z153" s="7">
        <f t="shared" si="12"/>
        <v>3.0476641946015595</v>
      </c>
      <c r="AA153" s="30"/>
      <c r="AB153" s="2" t="s">
        <v>75</v>
      </c>
      <c r="AC153" s="4"/>
      <c r="AD153" s="4" t="s">
        <v>78</v>
      </c>
    </row>
    <row r="154" spans="1:30" s="2" customFormat="1" x14ac:dyDescent="0.2">
      <c r="A154" s="2" t="s">
        <v>199</v>
      </c>
      <c r="B154" s="2" t="s">
        <v>16</v>
      </c>
      <c r="C154" s="2" t="s">
        <v>18</v>
      </c>
      <c r="D154" s="1" t="s">
        <v>38</v>
      </c>
      <c r="F154" s="2" t="s">
        <v>19</v>
      </c>
      <c r="G154" s="2" t="s">
        <v>39</v>
      </c>
      <c r="H154" s="2" t="s">
        <v>46</v>
      </c>
      <c r="I154" s="2" t="s">
        <v>45</v>
      </c>
      <c r="J154" s="1">
        <v>1</v>
      </c>
      <c r="K154" s="1">
        <f t="shared" si="11"/>
        <v>1.7</v>
      </c>
      <c r="L154" s="1">
        <v>950</v>
      </c>
      <c r="M154" s="1">
        <v>100</v>
      </c>
      <c r="N154" s="5">
        <v>1</v>
      </c>
      <c r="O154" s="2">
        <v>409</v>
      </c>
      <c r="P154" s="2">
        <v>-719</v>
      </c>
      <c r="Q154" s="3" t="s">
        <v>48</v>
      </c>
      <c r="T154" s="1">
        <f>1/(360+20*60)</f>
        <v>6.4102564102564103E-4</v>
      </c>
      <c r="U154" s="1">
        <v>20</v>
      </c>
      <c r="W154" s="1"/>
      <c r="Y154" s="7">
        <v>37</v>
      </c>
      <c r="Z154" s="7">
        <f t="shared" si="12"/>
        <v>1.5682017240669948</v>
      </c>
      <c r="AA154" s="30"/>
      <c r="AB154" s="2" t="s">
        <v>75</v>
      </c>
      <c r="AC154" s="4"/>
      <c r="AD154" s="4" t="s">
        <v>78</v>
      </c>
    </row>
    <row r="155" spans="1:30" s="2" customFormat="1" x14ac:dyDescent="0.2">
      <c r="A155" s="2" t="s">
        <v>199</v>
      </c>
      <c r="B155" s="2" t="s">
        <v>16</v>
      </c>
      <c r="C155" s="2" t="s">
        <v>18</v>
      </c>
      <c r="D155" s="1" t="s">
        <v>38</v>
      </c>
      <c r="F155" s="2" t="s">
        <v>19</v>
      </c>
      <c r="G155" s="2" t="s">
        <v>39</v>
      </c>
      <c r="H155" s="2" t="s">
        <v>46</v>
      </c>
      <c r="I155" s="2" t="s">
        <v>45</v>
      </c>
      <c r="J155" s="1">
        <v>1</v>
      </c>
      <c r="K155" s="1">
        <f t="shared" si="11"/>
        <v>1.5</v>
      </c>
      <c r="L155" s="1">
        <v>850</v>
      </c>
      <c r="M155" s="1">
        <v>100</v>
      </c>
      <c r="N155" s="5">
        <v>1.1000000000000001</v>
      </c>
      <c r="O155" s="2">
        <v>406</v>
      </c>
      <c r="P155" s="2">
        <v>-840</v>
      </c>
      <c r="Q155" s="3" t="s">
        <v>48</v>
      </c>
      <c r="T155" s="1">
        <f>1/(360+20*60)</f>
        <v>6.4102564102564103E-4</v>
      </c>
      <c r="U155" s="1">
        <v>20</v>
      </c>
      <c r="W155" s="1"/>
      <c r="Y155" s="7">
        <v>127</v>
      </c>
      <c r="Z155" s="7">
        <f t="shared" si="12"/>
        <v>2.1038037209559568</v>
      </c>
      <c r="AA155" s="30"/>
      <c r="AB155" s="2" t="s">
        <v>75</v>
      </c>
      <c r="AC155" s="4"/>
      <c r="AD155" s="4" t="s">
        <v>78</v>
      </c>
    </row>
    <row r="156" spans="1:30" s="2" customFormat="1" x14ac:dyDescent="0.2">
      <c r="A156" s="2" t="s">
        <v>199</v>
      </c>
      <c r="B156" s="2" t="s">
        <v>16</v>
      </c>
      <c r="C156" s="2" t="s">
        <v>18</v>
      </c>
      <c r="D156" s="1" t="s">
        <v>38</v>
      </c>
      <c r="F156" s="2" t="s">
        <v>19</v>
      </c>
      <c r="G156" s="2" t="s">
        <v>39</v>
      </c>
      <c r="H156" s="2" t="s">
        <v>46</v>
      </c>
      <c r="I156" s="2" t="s">
        <v>45</v>
      </c>
      <c r="J156" s="1">
        <v>1</v>
      </c>
      <c r="K156" s="1">
        <f t="shared" si="11"/>
        <v>1.3</v>
      </c>
      <c r="L156" s="1">
        <v>750</v>
      </c>
      <c r="M156" s="1">
        <v>100</v>
      </c>
      <c r="N156" s="5">
        <v>1.2</v>
      </c>
      <c r="O156" s="2">
        <v>597</v>
      </c>
      <c r="P156" s="2">
        <v>-786</v>
      </c>
      <c r="Q156" s="3" t="s">
        <v>48</v>
      </c>
      <c r="T156" s="1">
        <f>1/(240+20*60)</f>
        <v>6.9444444444444447E-4</v>
      </c>
      <c r="U156" s="1">
        <v>20</v>
      </c>
      <c r="W156" s="1"/>
      <c r="Y156" s="7">
        <v>213</v>
      </c>
      <c r="Z156" s="7">
        <f t="shared" si="12"/>
        <v>2.3283796034387376</v>
      </c>
      <c r="AA156" s="30"/>
      <c r="AB156" s="2" t="s">
        <v>75</v>
      </c>
      <c r="AC156" s="4"/>
      <c r="AD156" s="4" t="s">
        <v>78</v>
      </c>
    </row>
    <row r="157" spans="1:30" s="2" customFormat="1" x14ac:dyDescent="0.2">
      <c r="A157" s="2" t="s">
        <v>199</v>
      </c>
      <c r="B157" s="2" t="s">
        <v>16</v>
      </c>
      <c r="C157" s="2" t="s">
        <v>18</v>
      </c>
      <c r="D157" s="1" t="s">
        <v>38</v>
      </c>
      <c r="F157" s="2" t="s">
        <v>19</v>
      </c>
      <c r="G157" s="2" t="s">
        <v>39</v>
      </c>
      <c r="H157" s="2" t="s">
        <v>46</v>
      </c>
      <c r="I157" s="2" t="s">
        <v>45</v>
      </c>
      <c r="J157" s="1">
        <v>1</v>
      </c>
      <c r="K157" s="1">
        <f t="shared" si="11"/>
        <v>1.7</v>
      </c>
      <c r="L157" s="1">
        <v>950</v>
      </c>
      <c r="M157" s="1">
        <v>100</v>
      </c>
      <c r="N157" s="5">
        <v>0.8</v>
      </c>
      <c r="O157" s="2">
        <v>209</v>
      </c>
      <c r="P157" s="2">
        <v>-693</v>
      </c>
      <c r="Q157" s="3" t="s">
        <v>48</v>
      </c>
      <c r="T157" s="1">
        <f>1/(600+20*60)</f>
        <v>5.5555555555555556E-4</v>
      </c>
      <c r="U157" s="1">
        <v>20</v>
      </c>
      <c r="W157" s="1"/>
      <c r="Y157" s="7">
        <v>210</v>
      </c>
      <c r="Z157" s="7">
        <f t="shared" si="12"/>
        <v>2.3222192947339191</v>
      </c>
      <c r="AA157" s="30"/>
      <c r="AB157" s="2" t="s">
        <v>75</v>
      </c>
      <c r="AC157" s="4"/>
      <c r="AD157" s="4" t="s">
        <v>78</v>
      </c>
    </row>
    <row r="158" spans="1:30" s="2" customFormat="1" x14ac:dyDescent="0.2">
      <c r="A158" s="2" t="s">
        <v>199</v>
      </c>
      <c r="B158" s="2" t="s">
        <v>16</v>
      </c>
      <c r="C158" s="2" t="s">
        <v>18</v>
      </c>
      <c r="D158" s="1" t="s">
        <v>38</v>
      </c>
      <c r="F158" s="2" t="s">
        <v>19</v>
      </c>
      <c r="G158" s="2" t="s">
        <v>39</v>
      </c>
      <c r="H158" s="2" t="s">
        <v>46</v>
      </c>
      <c r="J158" s="1">
        <v>1</v>
      </c>
      <c r="K158" s="1">
        <f t="shared" si="11"/>
        <v>0.9</v>
      </c>
      <c r="L158" s="1">
        <v>950</v>
      </c>
      <c r="M158" s="1">
        <v>500</v>
      </c>
      <c r="N158" s="5">
        <v>1</v>
      </c>
      <c r="O158" s="2">
        <v>247</v>
      </c>
      <c r="P158" s="2">
        <v>-751</v>
      </c>
      <c r="Q158" s="3" t="s">
        <v>48</v>
      </c>
      <c r="T158" s="1">
        <f t="shared" ref="T158:T162" si="14">1/180</f>
        <v>5.5555555555555558E-3</v>
      </c>
      <c r="U158" s="1"/>
      <c r="W158" s="1"/>
      <c r="Y158" s="7">
        <v>1000</v>
      </c>
      <c r="Z158" s="7">
        <f t="shared" si="12"/>
        <v>2.9999999999999996</v>
      </c>
      <c r="AA158" s="30"/>
      <c r="AB158" s="2" t="s">
        <v>75</v>
      </c>
      <c r="AC158" s="4"/>
      <c r="AD158" s="4" t="s">
        <v>79</v>
      </c>
    </row>
    <row r="159" spans="1:30" s="2" customFormat="1" x14ac:dyDescent="0.2">
      <c r="A159" s="2" t="s">
        <v>199</v>
      </c>
      <c r="B159" s="2" t="s">
        <v>16</v>
      </c>
      <c r="C159" s="2" t="s">
        <v>18</v>
      </c>
      <c r="D159" s="1" t="s">
        <v>38</v>
      </c>
      <c r="F159" s="2" t="s">
        <v>19</v>
      </c>
      <c r="G159" s="2" t="s">
        <v>39</v>
      </c>
      <c r="H159" s="2" t="s">
        <v>46</v>
      </c>
      <c r="J159" s="1">
        <v>1</v>
      </c>
      <c r="K159" s="1">
        <f t="shared" si="11"/>
        <v>0.9</v>
      </c>
      <c r="L159" s="1">
        <v>950</v>
      </c>
      <c r="M159" s="1">
        <v>500</v>
      </c>
      <c r="N159" s="5">
        <v>1</v>
      </c>
      <c r="O159" s="2">
        <v>712</v>
      </c>
      <c r="P159" s="2">
        <v>-304</v>
      </c>
      <c r="Q159" s="3" t="s">
        <v>48</v>
      </c>
      <c r="T159" s="1">
        <f t="shared" si="14"/>
        <v>5.5555555555555558E-3</v>
      </c>
      <c r="U159" s="1"/>
      <c r="W159" s="1"/>
      <c r="Y159" s="7">
        <v>824</v>
      </c>
      <c r="Z159" s="7">
        <f t="shared" si="12"/>
        <v>2.9159272116971158</v>
      </c>
      <c r="AA159" s="30"/>
      <c r="AB159" s="2" t="s">
        <v>75</v>
      </c>
      <c r="AC159" s="4"/>
      <c r="AD159" s="4" t="s">
        <v>79</v>
      </c>
    </row>
    <row r="160" spans="1:30" s="2" customFormat="1" x14ac:dyDescent="0.2">
      <c r="A160" s="2" t="s">
        <v>199</v>
      </c>
      <c r="B160" s="2" t="s">
        <v>16</v>
      </c>
      <c r="C160" s="2" t="s">
        <v>18</v>
      </c>
      <c r="D160" s="1" t="s">
        <v>38</v>
      </c>
      <c r="F160" s="2" t="s">
        <v>19</v>
      </c>
      <c r="G160" s="2" t="s">
        <v>39</v>
      </c>
      <c r="H160" s="2" t="s">
        <v>46</v>
      </c>
      <c r="J160" s="1">
        <v>1</v>
      </c>
      <c r="K160" s="1">
        <f t="shared" si="11"/>
        <v>0.9</v>
      </c>
      <c r="L160" s="1">
        <v>950</v>
      </c>
      <c r="M160" s="1">
        <v>500</v>
      </c>
      <c r="N160" s="5">
        <v>1</v>
      </c>
      <c r="O160" s="2">
        <v>229</v>
      </c>
      <c r="P160" s="2">
        <v>-763</v>
      </c>
      <c r="Q160" s="3" t="s">
        <v>48</v>
      </c>
      <c r="T160" s="1">
        <f t="shared" si="14"/>
        <v>5.5555555555555558E-3</v>
      </c>
      <c r="U160" s="1"/>
      <c r="W160" s="1"/>
      <c r="Y160" s="7">
        <v>1446</v>
      </c>
      <c r="Z160" s="7">
        <f t="shared" si="12"/>
        <v>3.1601682929585118</v>
      </c>
      <c r="AA160" s="30"/>
      <c r="AB160" s="2" t="s">
        <v>75</v>
      </c>
      <c r="AC160" s="4"/>
      <c r="AD160" s="4" t="s">
        <v>79</v>
      </c>
    </row>
    <row r="161" spans="1:30" s="2" customFormat="1" x14ac:dyDescent="0.2">
      <c r="A161" s="2" t="s">
        <v>199</v>
      </c>
      <c r="B161" s="2" t="s">
        <v>16</v>
      </c>
      <c r="C161" s="2" t="s">
        <v>18</v>
      </c>
      <c r="D161" s="1" t="s">
        <v>38</v>
      </c>
      <c r="F161" s="2" t="s">
        <v>19</v>
      </c>
      <c r="G161" s="2" t="s">
        <v>39</v>
      </c>
      <c r="H161" s="2" t="s">
        <v>46</v>
      </c>
      <c r="J161" s="1">
        <v>1</v>
      </c>
      <c r="K161" s="1">
        <f t="shared" si="11"/>
        <v>0.9</v>
      </c>
      <c r="L161" s="1">
        <v>950</v>
      </c>
      <c r="M161" s="1">
        <v>500</v>
      </c>
      <c r="N161" s="5">
        <v>0.85</v>
      </c>
      <c r="O161" s="2">
        <v>195</v>
      </c>
      <c r="P161" s="2">
        <v>-662</v>
      </c>
      <c r="Q161" s="3" t="s">
        <v>48</v>
      </c>
      <c r="T161" s="1">
        <f t="shared" si="14"/>
        <v>5.5555555555555558E-3</v>
      </c>
      <c r="U161" s="1"/>
      <c r="W161" s="1"/>
      <c r="Y161" s="7">
        <v>4579</v>
      </c>
      <c r="Z161" s="7">
        <f t="shared" si="12"/>
        <v>3.6607706435276968</v>
      </c>
      <c r="AA161" s="30"/>
      <c r="AB161" s="2" t="s">
        <v>75</v>
      </c>
      <c r="AC161" s="4"/>
      <c r="AD161" s="4" t="s">
        <v>79</v>
      </c>
    </row>
    <row r="162" spans="1:30" s="2" customFormat="1" x14ac:dyDescent="0.2">
      <c r="A162" s="2" t="s">
        <v>199</v>
      </c>
      <c r="B162" s="2" t="s">
        <v>16</v>
      </c>
      <c r="C162" s="2" t="s">
        <v>18</v>
      </c>
      <c r="D162" s="1" t="s">
        <v>38</v>
      </c>
      <c r="F162" s="2" t="s">
        <v>19</v>
      </c>
      <c r="G162" s="2" t="s">
        <v>39</v>
      </c>
      <c r="H162" s="2" t="s">
        <v>46</v>
      </c>
      <c r="J162" s="1">
        <v>1</v>
      </c>
      <c r="K162" s="1">
        <f t="shared" si="11"/>
        <v>0.9</v>
      </c>
      <c r="L162" s="1">
        <v>950</v>
      </c>
      <c r="M162" s="1">
        <v>500</v>
      </c>
      <c r="N162" s="5">
        <v>1.2</v>
      </c>
      <c r="O162" s="2">
        <v>373</v>
      </c>
      <c r="P162" s="2">
        <v>-729</v>
      </c>
      <c r="Q162" s="3" t="s">
        <v>48</v>
      </c>
      <c r="T162" s="1">
        <f t="shared" si="14"/>
        <v>5.5555555555555558E-3</v>
      </c>
      <c r="U162" s="1"/>
      <c r="W162" s="1"/>
      <c r="Y162" s="7">
        <v>257</v>
      </c>
      <c r="Z162" s="7">
        <f t="shared" si="12"/>
        <v>2.4099331233312946</v>
      </c>
      <c r="AA162" s="30"/>
      <c r="AB162" s="2" t="s">
        <v>75</v>
      </c>
      <c r="AC162" s="4"/>
      <c r="AD162" s="4" t="s">
        <v>79</v>
      </c>
    </row>
    <row r="163" spans="1:30" s="2" customFormat="1" x14ac:dyDescent="0.2">
      <c r="A163" s="2" t="s">
        <v>199</v>
      </c>
      <c r="B163" s="2" t="s">
        <v>16</v>
      </c>
      <c r="C163" s="2" t="s">
        <v>18</v>
      </c>
      <c r="D163" s="1" t="s">
        <v>38</v>
      </c>
      <c r="F163" s="2" t="s">
        <v>19</v>
      </c>
      <c r="G163" s="2" t="s">
        <v>39</v>
      </c>
      <c r="H163" s="2" t="s">
        <v>46</v>
      </c>
      <c r="J163" s="1">
        <v>1</v>
      </c>
      <c r="K163" s="1">
        <f t="shared" si="11"/>
        <v>0.7</v>
      </c>
      <c r="L163" s="1">
        <v>850</v>
      </c>
      <c r="M163" s="1">
        <v>500</v>
      </c>
      <c r="N163" s="5">
        <v>1</v>
      </c>
      <c r="O163" s="2">
        <v>395</v>
      </c>
      <c r="P163" s="2">
        <v>-592</v>
      </c>
      <c r="Q163" s="3" t="s">
        <v>48</v>
      </c>
      <c r="T163" s="1">
        <f>1/140</f>
        <v>7.1428571428571426E-3</v>
      </c>
      <c r="U163" s="1"/>
      <c r="W163" s="1"/>
      <c r="Y163" s="7">
        <v>3827</v>
      </c>
      <c r="Z163" s="7">
        <f t="shared" si="12"/>
        <v>3.5828584622244986</v>
      </c>
      <c r="AA163" s="30"/>
      <c r="AB163" s="2" t="s">
        <v>75</v>
      </c>
      <c r="AC163" s="4"/>
      <c r="AD163" s="4" t="s">
        <v>78</v>
      </c>
    </row>
    <row r="164" spans="1:30" s="2" customFormat="1" x14ac:dyDescent="0.2">
      <c r="A164" s="2" t="s">
        <v>199</v>
      </c>
      <c r="B164" s="2" t="s">
        <v>16</v>
      </c>
      <c r="C164" s="2" t="s">
        <v>18</v>
      </c>
      <c r="D164" s="1" t="s">
        <v>38</v>
      </c>
      <c r="F164" s="2" t="s">
        <v>19</v>
      </c>
      <c r="G164" s="2" t="s">
        <v>39</v>
      </c>
      <c r="H164" s="2" t="s">
        <v>46</v>
      </c>
      <c r="J164" s="1">
        <v>1</v>
      </c>
      <c r="K164" s="1">
        <f t="shared" si="11"/>
        <v>0.7</v>
      </c>
      <c r="L164" s="1">
        <v>850</v>
      </c>
      <c r="M164" s="1">
        <v>500</v>
      </c>
      <c r="N164" s="5">
        <v>1.1000000000000001</v>
      </c>
      <c r="O164" s="2">
        <v>386</v>
      </c>
      <c r="P164" s="2">
        <v>-725</v>
      </c>
      <c r="Q164" s="3" t="s">
        <v>48</v>
      </c>
      <c r="T164" s="1">
        <f>1/140</f>
        <v>7.1428571428571426E-3</v>
      </c>
      <c r="U164" s="1"/>
      <c r="W164" s="1"/>
      <c r="Y164" s="7">
        <v>1707</v>
      </c>
      <c r="Z164" s="7">
        <f t="shared" si="12"/>
        <v>3.2322335211147335</v>
      </c>
      <c r="AA164" s="30"/>
      <c r="AB164" s="2" t="s">
        <v>75</v>
      </c>
      <c r="AC164" s="4"/>
      <c r="AD164" s="4" t="s">
        <v>78</v>
      </c>
    </row>
    <row r="165" spans="1:30" s="2" customFormat="1" x14ac:dyDescent="0.2">
      <c r="A165" s="2" t="s">
        <v>199</v>
      </c>
      <c r="B165" s="2" t="s">
        <v>16</v>
      </c>
      <c r="C165" s="2" t="s">
        <v>18</v>
      </c>
      <c r="D165" s="1" t="s">
        <v>38</v>
      </c>
      <c r="F165" s="2" t="s">
        <v>19</v>
      </c>
      <c r="G165" s="2" t="s">
        <v>39</v>
      </c>
      <c r="H165" s="2" t="s">
        <v>46</v>
      </c>
      <c r="J165" s="1">
        <v>1</v>
      </c>
      <c r="K165" s="1">
        <f t="shared" si="11"/>
        <v>0.5</v>
      </c>
      <c r="L165" s="1">
        <v>750</v>
      </c>
      <c r="M165" s="1">
        <v>500</v>
      </c>
      <c r="N165" s="5">
        <v>1.2</v>
      </c>
      <c r="O165" s="2">
        <v>605</v>
      </c>
      <c r="P165" s="2">
        <v>-668</v>
      </c>
      <c r="Q165" s="3" t="s">
        <v>48</v>
      </c>
      <c r="T165" s="1">
        <f>1/120</f>
        <v>8.3333333333333332E-3</v>
      </c>
      <c r="U165" s="1"/>
      <c r="W165" s="1"/>
      <c r="Y165" s="7">
        <v>4392</v>
      </c>
      <c r="Z165" s="7">
        <f t="shared" si="12"/>
        <v>3.6426623314420352</v>
      </c>
      <c r="AA165" s="30"/>
      <c r="AB165" s="2" t="s">
        <v>75</v>
      </c>
      <c r="AC165" s="4"/>
      <c r="AD165" s="4" t="s">
        <v>78</v>
      </c>
    </row>
    <row r="166" spans="1:30" s="2" customFormat="1" x14ac:dyDescent="0.2">
      <c r="A166" s="2" t="s">
        <v>199</v>
      </c>
      <c r="B166" s="2" t="s">
        <v>16</v>
      </c>
      <c r="C166" s="2" t="s">
        <v>18</v>
      </c>
      <c r="D166" s="1" t="s">
        <v>45</v>
      </c>
      <c r="F166" s="2" t="s">
        <v>19</v>
      </c>
      <c r="G166" s="2" t="s">
        <v>39</v>
      </c>
      <c r="H166" s="2" t="s">
        <v>46</v>
      </c>
      <c r="J166" s="1">
        <v>1</v>
      </c>
      <c r="K166" s="1">
        <f t="shared" si="11"/>
        <v>1.7</v>
      </c>
      <c r="L166" s="1">
        <v>950</v>
      </c>
      <c r="M166" s="1">
        <v>100</v>
      </c>
      <c r="N166" s="5">
        <v>0.55000000000000004</v>
      </c>
      <c r="O166" s="2">
        <v>268</v>
      </c>
      <c r="P166" s="2">
        <v>-672</v>
      </c>
      <c r="Q166" s="3" t="s">
        <v>48</v>
      </c>
      <c r="T166" s="1">
        <f>1/400</f>
        <v>2.5000000000000001E-3</v>
      </c>
      <c r="U166" s="1"/>
      <c r="W166" s="1"/>
      <c r="Y166" s="7">
        <v>558</v>
      </c>
      <c r="Z166" s="7">
        <f t="shared" si="12"/>
        <v>2.7466341989375782</v>
      </c>
      <c r="AA166" s="30"/>
      <c r="AB166" s="2" t="s">
        <v>75</v>
      </c>
      <c r="AC166" s="4"/>
      <c r="AD166" s="4" t="s">
        <v>78</v>
      </c>
    </row>
    <row r="167" spans="1:30" s="2" customFormat="1" x14ac:dyDescent="0.2">
      <c r="A167" s="2" t="s">
        <v>199</v>
      </c>
      <c r="B167" s="2" t="s">
        <v>16</v>
      </c>
      <c r="C167" s="2" t="s">
        <v>18</v>
      </c>
      <c r="D167" s="1" t="s">
        <v>45</v>
      </c>
      <c r="F167" s="2" t="s">
        <v>19</v>
      </c>
      <c r="G167" s="2" t="s">
        <v>39</v>
      </c>
      <c r="H167" s="2" t="s">
        <v>46</v>
      </c>
      <c r="J167" s="1">
        <v>1</v>
      </c>
      <c r="K167" s="1">
        <f t="shared" si="11"/>
        <v>1.7</v>
      </c>
      <c r="L167" s="1">
        <v>950</v>
      </c>
      <c r="M167" s="1">
        <v>100</v>
      </c>
      <c r="N167" s="5">
        <v>0.8</v>
      </c>
      <c r="O167" s="2">
        <v>412</v>
      </c>
      <c r="P167" s="2">
        <v>-701</v>
      </c>
      <c r="Q167" s="3" t="s">
        <v>48</v>
      </c>
      <c r="T167" s="1">
        <f>1/600</f>
        <v>1.6666666666666668E-3</v>
      </c>
      <c r="U167" s="1"/>
      <c r="W167" s="1"/>
      <c r="Y167" s="7">
        <v>63</v>
      </c>
      <c r="Z167" s="7">
        <f t="shared" si="12"/>
        <v>1.7993405494535815</v>
      </c>
      <c r="AA167" s="30"/>
      <c r="AB167" s="2" t="s">
        <v>75</v>
      </c>
      <c r="AC167" s="4"/>
      <c r="AD167" s="4" t="s">
        <v>78</v>
      </c>
    </row>
    <row r="168" spans="1:30" s="2" customFormat="1" x14ac:dyDescent="0.2">
      <c r="A168" s="2" t="s">
        <v>199</v>
      </c>
      <c r="B168" s="2" t="s">
        <v>16</v>
      </c>
      <c r="C168" s="2" t="s">
        <v>18</v>
      </c>
      <c r="D168" s="1" t="s">
        <v>45</v>
      </c>
      <c r="F168" s="2" t="s">
        <v>19</v>
      </c>
      <c r="G168" s="2" t="s">
        <v>39</v>
      </c>
      <c r="H168" s="2" t="s">
        <v>46</v>
      </c>
      <c r="J168" s="1">
        <v>1</v>
      </c>
      <c r="K168" s="1">
        <f t="shared" si="11"/>
        <v>1.7</v>
      </c>
      <c r="L168" s="1">
        <v>950</v>
      </c>
      <c r="M168" s="1">
        <v>100</v>
      </c>
      <c r="N168" s="5">
        <v>0.75</v>
      </c>
      <c r="O168" s="2">
        <v>401</v>
      </c>
      <c r="P168" s="2">
        <v>-738</v>
      </c>
      <c r="Q168" s="3" t="s">
        <v>48</v>
      </c>
      <c r="T168" s="1">
        <f>1/600</f>
        <v>1.6666666666666668E-3</v>
      </c>
      <c r="U168" s="1"/>
      <c r="W168" s="1"/>
      <c r="Y168" s="7">
        <v>90</v>
      </c>
      <c r="Z168" s="7">
        <f t="shared" si="12"/>
        <v>1.9542425094393248</v>
      </c>
      <c r="AA168" s="30"/>
      <c r="AB168" s="2" t="s">
        <v>75</v>
      </c>
      <c r="AC168" s="4"/>
      <c r="AD168" s="4" t="s">
        <v>78</v>
      </c>
    </row>
    <row r="169" spans="1:30" s="2" customFormat="1" x14ac:dyDescent="0.2">
      <c r="A169" s="2" t="s">
        <v>199</v>
      </c>
      <c r="B169" s="2" t="s">
        <v>16</v>
      </c>
      <c r="C169" s="2" t="s">
        <v>18</v>
      </c>
      <c r="D169" s="1" t="s">
        <v>45</v>
      </c>
      <c r="F169" s="2" t="s">
        <v>19</v>
      </c>
      <c r="G169" s="2" t="s">
        <v>39</v>
      </c>
      <c r="H169" s="2" t="s">
        <v>46</v>
      </c>
      <c r="J169" s="1">
        <v>1</v>
      </c>
      <c r="K169" s="1">
        <f t="shared" si="11"/>
        <v>1.3</v>
      </c>
      <c r="L169" s="1">
        <v>750</v>
      </c>
      <c r="M169" s="1">
        <v>100</v>
      </c>
      <c r="N169" s="5">
        <v>0.75</v>
      </c>
      <c r="O169" s="2">
        <v>567</v>
      </c>
      <c r="P169" s="2">
        <v>-565</v>
      </c>
      <c r="Q169" s="3" t="s">
        <v>48</v>
      </c>
      <c r="T169" s="1">
        <f>1/360</f>
        <v>2.7777777777777779E-3</v>
      </c>
      <c r="U169" s="1"/>
      <c r="W169" s="1"/>
      <c r="Y169" s="7">
        <v>2460</v>
      </c>
      <c r="Z169" s="7">
        <f t="shared" si="12"/>
        <v>3.3909351071033789</v>
      </c>
      <c r="AA169" s="30"/>
      <c r="AB169" s="2" t="s">
        <v>75</v>
      </c>
      <c r="AC169" s="4"/>
      <c r="AD169" s="4" t="s">
        <v>78</v>
      </c>
    </row>
    <row r="170" spans="1:30" s="2" customFormat="1" x14ac:dyDescent="0.2">
      <c r="A170" s="2" t="s">
        <v>199</v>
      </c>
      <c r="B170" s="2" t="s">
        <v>16</v>
      </c>
      <c r="C170" s="2" t="s">
        <v>18</v>
      </c>
      <c r="D170" s="1" t="s">
        <v>45</v>
      </c>
      <c r="F170" s="2" t="s">
        <v>19</v>
      </c>
      <c r="G170" s="2" t="s">
        <v>39</v>
      </c>
      <c r="H170" s="2" t="s">
        <v>46</v>
      </c>
      <c r="J170" s="1">
        <v>1</v>
      </c>
      <c r="K170" s="1">
        <f t="shared" si="11"/>
        <v>1.3</v>
      </c>
      <c r="L170" s="1">
        <v>750</v>
      </c>
      <c r="M170" s="1">
        <v>100</v>
      </c>
      <c r="N170" s="5">
        <v>0.95</v>
      </c>
      <c r="O170" s="2">
        <v>686</v>
      </c>
      <c r="P170" s="2">
        <v>-762</v>
      </c>
      <c r="Q170" s="3" t="s">
        <v>48</v>
      </c>
      <c r="T170" s="1">
        <f>1/480</f>
        <v>2.0833333333333333E-3</v>
      </c>
      <c r="U170" s="1"/>
      <c r="W170" s="1"/>
      <c r="Y170" s="7">
        <v>825</v>
      </c>
      <c r="Z170" s="7">
        <f t="shared" si="12"/>
        <v>2.9164539485499246</v>
      </c>
      <c r="AA170" s="30"/>
      <c r="AB170" s="2" t="s">
        <v>75</v>
      </c>
      <c r="AC170" s="4"/>
      <c r="AD170" s="4" t="s">
        <v>78</v>
      </c>
    </row>
    <row r="171" spans="1:30" s="2" customFormat="1" x14ac:dyDescent="0.2">
      <c r="A171" s="2" t="s">
        <v>199</v>
      </c>
      <c r="B171" s="2" t="s">
        <v>16</v>
      </c>
      <c r="C171" s="2" t="s">
        <v>18</v>
      </c>
      <c r="D171" s="1" t="s">
        <v>45</v>
      </c>
      <c r="F171" s="2" t="s">
        <v>19</v>
      </c>
      <c r="G171" s="2" t="s">
        <v>39</v>
      </c>
      <c r="H171" s="2" t="s">
        <v>46</v>
      </c>
      <c r="I171" s="2" t="s">
        <v>45</v>
      </c>
      <c r="J171" s="1">
        <v>1</v>
      </c>
      <c r="K171" s="1">
        <f t="shared" si="11"/>
        <v>1.7</v>
      </c>
      <c r="L171" s="1">
        <v>950</v>
      </c>
      <c r="M171" s="1">
        <v>100</v>
      </c>
      <c r="N171" s="5">
        <v>0.55000000000000004</v>
      </c>
      <c r="O171" s="2">
        <v>228</v>
      </c>
      <c r="P171" s="2">
        <v>-667</v>
      </c>
      <c r="Q171" s="3" t="s">
        <v>48</v>
      </c>
      <c r="T171" s="1">
        <f>1/(400+20*60)</f>
        <v>6.2500000000000001E-4</v>
      </c>
      <c r="U171" s="1">
        <v>20</v>
      </c>
      <c r="W171" s="1"/>
      <c r="Y171" s="7">
        <v>87</v>
      </c>
      <c r="Z171" s="7">
        <f t="shared" si="12"/>
        <v>1.9395192526186182</v>
      </c>
      <c r="AA171" s="30"/>
      <c r="AB171" s="2" t="s">
        <v>75</v>
      </c>
      <c r="AC171" s="4"/>
      <c r="AD171" s="4" t="s">
        <v>78</v>
      </c>
    </row>
    <row r="172" spans="1:30" s="2" customFormat="1" x14ac:dyDescent="0.2">
      <c r="A172" s="2" t="s">
        <v>199</v>
      </c>
      <c r="B172" s="2" t="s">
        <v>16</v>
      </c>
      <c r="C172" s="2" t="s">
        <v>18</v>
      </c>
      <c r="D172" s="1" t="s">
        <v>38</v>
      </c>
      <c r="F172" s="2" t="s">
        <v>19</v>
      </c>
      <c r="G172" s="2" t="s">
        <v>20</v>
      </c>
      <c r="J172" s="1">
        <v>0</v>
      </c>
      <c r="K172" s="1">
        <f t="shared" si="11"/>
        <v>0</v>
      </c>
      <c r="L172" s="1">
        <v>22</v>
      </c>
      <c r="M172" s="1">
        <v>22</v>
      </c>
      <c r="N172" s="5">
        <v>1.3</v>
      </c>
      <c r="O172" s="2">
        <v>834</v>
      </c>
      <c r="P172" s="2">
        <v>-848</v>
      </c>
      <c r="Q172" s="3" t="s">
        <v>56</v>
      </c>
      <c r="T172" s="1">
        <f>1/60</f>
        <v>1.6666666666666666E-2</v>
      </c>
      <c r="U172" s="1"/>
      <c r="W172" s="1"/>
      <c r="Y172" s="7">
        <v>4832</v>
      </c>
      <c r="Z172" s="7">
        <f t="shared" si="12"/>
        <v>3.6841269256130746</v>
      </c>
      <c r="AA172" s="30"/>
      <c r="AB172" s="2" t="s">
        <v>75</v>
      </c>
      <c r="AC172" s="4"/>
      <c r="AD172" s="4" t="s">
        <v>78</v>
      </c>
    </row>
    <row r="173" spans="1:30" s="2" customFormat="1" x14ac:dyDescent="0.2">
      <c r="A173" s="2" t="s">
        <v>199</v>
      </c>
      <c r="B173" s="2" t="s">
        <v>16</v>
      </c>
      <c r="C173" s="2" t="s">
        <v>18</v>
      </c>
      <c r="D173" s="1" t="s">
        <v>38</v>
      </c>
      <c r="F173" s="2" t="s">
        <v>19</v>
      </c>
      <c r="G173" s="2" t="s">
        <v>39</v>
      </c>
      <c r="H173" s="2" t="s">
        <v>42</v>
      </c>
      <c r="J173" s="1">
        <v>-1</v>
      </c>
      <c r="K173" s="1">
        <f t="shared" si="11"/>
        <v>-1.7</v>
      </c>
      <c r="L173" s="1">
        <v>950</v>
      </c>
      <c r="M173" s="1">
        <v>100</v>
      </c>
      <c r="N173" s="5">
        <v>1.1000000000000001</v>
      </c>
      <c r="O173" s="2">
        <v>797</v>
      </c>
      <c r="P173" s="2">
        <v>-341</v>
      </c>
      <c r="Q173" s="3" t="s">
        <v>47</v>
      </c>
      <c r="T173" s="1">
        <f>1/600</f>
        <v>1.6666666666666668E-3</v>
      </c>
      <c r="U173" s="1"/>
      <c r="W173" s="1"/>
      <c r="Y173" s="7">
        <v>661</v>
      </c>
      <c r="Z173" s="7">
        <f t="shared" si="12"/>
        <v>2.8202014594856397</v>
      </c>
      <c r="AA173" s="30"/>
      <c r="AB173" s="2" t="s">
        <v>75</v>
      </c>
      <c r="AC173" s="4"/>
      <c r="AD173" s="4" t="s">
        <v>78</v>
      </c>
    </row>
    <row r="174" spans="1:30" s="2" customFormat="1" x14ac:dyDescent="0.2">
      <c r="A174" s="2" t="s">
        <v>199</v>
      </c>
      <c r="B174" s="2" t="s">
        <v>16</v>
      </c>
      <c r="C174" s="2" t="s">
        <v>18</v>
      </c>
      <c r="D174" s="1" t="s">
        <v>38</v>
      </c>
      <c r="F174" s="2" t="s">
        <v>19</v>
      </c>
      <c r="G174" s="2" t="s">
        <v>39</v>
      </c>
      <c r="H174" s="2" t="s">
        <v>42</v>
      </c>
      <c r="J174" s="1">
        <v>-1</v>
      </c>
      <c r="K174" s="1">
        <f t="shared" ref="K174:K237" si="15">(L174-M174)/$K$2*J174</f>
        <v>-1.7</v>
      </c>
      <c r="L174" s="1">
        <v>950</v>
      </c>
      <c r="M174" s="1">
        <v>100</v>
      </c>
      <c r="N174" s="5">
        <v>0.8</v>
      </c>
      <c r="O174" s="2">
        <v>734</v>
      </c>
      <c r="P174" s="2">
        <v>-265</v>
      </c>
      <c r="Q174" s="3" t="s">
        <v>47</v>
      </c>
      <c r="T174" s="1">
        <f>1/420</f>
        <v>2.3809523809523812E-3</v>
      </c>
      <c r="U174" s="1"/>
      <c r="W174" s="1"/>
      <c r="Y174" s="7">
        <v>2099</v>
      </c>
      <c r="Z174" s="7">
        <f t="shared" si="12"/>
        <v>3.3220124385824001</v>
      </c>
      <c r="AA174" s="30"/>
      <c r="AB174" s="2" t="s">
        <v>75</v>
      </c>
      <c r="AC174" s="4"/>
      <c r="AD174" s="4" t="s">
        <v>78</v>
      </c>
    </row>
    <row r="175" spans="1:30" s="2" customFormat="1" x14ac:dyDescent="0.2">
      <c r="A175" s="2" t="s">
        <v>199</v>
      </c>
      <c r="B175" s="2" t="s">
        <v>16</v>
      </c>
      <c r="C175" s="2" t="s">
        <v>18</v>
      </c>
      <c r="D175" s="1" t="s">
        <v>38</v>
      </c>
      <c r="F175" s="2" t="s">
        <v>19</v>
      </c>
      <c r="G175" s="2" t="s">
        <v>39</v>
      </c>
      <c r="H175" s="2" t="s">
        <v>42</v>
      </c>
      <c r="J175" s="1">
        <v>-1</v>
      </c>
      <c r="K175" s="1">
        <f t="shared" si="15"/>
        <v>-1.7</v>
      </c>
      <c r="L175" s="1">
        <v>950</v>
      </c>
      <c r="M175" s="1">
        <v>100</v>
      </c>
      <c r="N175" s="5">
        <v>0.9</v>
      </c>
      <c r="O175" s="2">
        <v>797</v>
      </c>
      <c r="P175" s="2">
        <v>-216</v>
      </c>
      <c r="Q175" s="3" t="s">
        <v>47</v>
      </c>
      <c r="T175" s="1">
        <f>1/600</f>
        <v>1.6666666666666668E-3</v>
      </c>
      <c r="U175" s="1"/>
      <c r="W175" s="1"/>
      <c r="Y175" s="7">
        <v>1423</v>
      </c>
      <c r="Z175" s="7">
        <f t="shared" si="12"/>
        <v>3.1532049000842841</v>
      </c>
      <c r="AA175" s="30"/>
      <c r="AB175" s="2" t="s">
        <v>75</v>
      </c>
      <c r="AC175" s="4"/>
      <c r="AD175" s="4" t="s">
        <v>78</v>
      </c>
    </row>
    <row r="176" spans="1:30" s="2" customFormat="1" x14ac:dyDescent="0.2">
      <c r="A176" s="2" t="s">
        <v>199</v>
      </c>
      <c r="B176" s="2" t="s">
        <v>16</v>
      </c>
      <c r="C176" s="2" t="s">
        <v>18</v>
      </c>
      <c r="D176" s="1" t="s">
        <v>38</v>
      </c>
      <c r="F176" s="2" t="s">
        <v>19</v>
      </c>
      <c r="G176" s="2" t="s">
        <v>39</v>
      </c>
      <c r="H176" s="2" t="s">
        <v>42</v>
      </c>
      <c r="J176" s="1">
        <v>-1</v>
      </c>
      <c r="K176" s="1">
        <f t="shared" si="15"/>
        <v>-1.7</v>
      </c>
      <c r="L176" s="1">
        <v>950</v>
      </c>
      <c r="M176" s="1">
        <v>100</v>
      </c>
      <c r="N176" s="5">
        <v>1</v>
      </c>
      <c r="O176" s="2">
        <v>780</v>
      </c>
      <c r="P176" s="2">
        <v>-327</v>
      </c>
      <c r="Q176" s="3" t="s">
        <v>47</v>
      </c>
      <c r="T176" s="1">
        <f>1/600</f>
        <v>1.6666666666666668E-3</v>
      </c>
      <c r="U176" s="1"/>
      <c r="W176" s="1"/>
      <c r="Y176" s="7">
        <v>552</v>
      </c>
      <c r="Z176" s="7">
        <f t="shared" si="12"/>
        <v>2.7419390777291985</v>
      </c>
      <c r="AA176" s="30"/>
      <c r="AB176" s="2" t="s">
        <v>75</v>
      </c>
      <c r="AC176" s="4"/>
      <c r="AD176" s="4" t="s">
        <v>78</v>
      </c>
    </row>
    <row r="177" spans="1:30" s="2" customFormat="1" x14ac:dyDescent="0.2">
      <c r="A177" s="2" t="s">
        <v>199</v>
      </c>
      <c r="B177" s="2" t="s">
        <v>16</v>
      </c>
      <c r="C177" s="2" t="s">
        <v>18</v>
      </c>
      <c r="D177" s="1" t="s">
        <v>38</v>
      </c>
      <c r="F177" s="2" t="s">
        <v>19</v>
      </c>
      <c r="G177" s="2" t="s">
        <v>39</v>
      </c>
      <c r="H177" s="2" t="s">
        <v>42</v>
      </c>
      <c r="J177" s="1">
        <v>-1</v>
      </c>
      <c r="K177" s="1">
        <f t="shared" si="15"/>
        <v>-1.5</v>
      </c>
      <c r="L177" s="1">
        <v>850</v>
      </c>
      <c r="M177" s="1">
        <v>100</v>
      </c>
      <c r="N177" s="5">
        <v>1.1000000000000001</v>
      </c>
      <c r="O177" s="2">
        <v>744</v>
      </c>
      <c r="P177" s="2">
        <v>-607</v>
      </c>
      <c r="Q177" s="3" t="s">
        <v>47</v>
      </c>
      <c r="T177" s="1">
        <f>1/360</f>
        <v>2.7777777777777779E-3</v>
      </c>
      <c r="U177" s="1"/>
      <c r="W177" s="1"/>
      <c r="Y177" s="7">
        <v>1919</v>
      </c>
      <c r="Z177" s="7">
        <f t="shared" si="12"/>
        <v>3.2830749747354711</v>
      </c>
      <c r="AA177" s="30"/>
      <c r="AB177" s="2" t="s">
        <v>75</v>
      </c>
      <c r="AC177" s="4"/>
      <c r="AD177" s="4" t="s">
        <v>78</v>
      </c>
    </row>
    <row r="178" spans="1:30" s="2" customFormat="1" x14ac:dyDescent="0.2">
      <c r="A178" s="2" t="s">
        <v>199</v>
      </c>
      <c r="B178" s="2" t="s">
        <v>16</v>
      </c>
      <c r="C178" s="2" t="s">
        <v>18</v>
      </c>
      <c r="D178" s="1" t="s">
        <v>38</v>
      </c>
      <c r="F178" s="2" t="s">
        <v>19</v>
      </c>
      <c r="G178" s="2" t="s">
        <v>39</v>
      </c>
      <c r="H178" s="2" t="s">
        <v>42</v>
      </c>
      <c r="J178" s="1">
        <v>-1</v>
      </c>
      <c r="K178" s="1">
        <f t="shared" si="15"/>
        <v>-1.3</v>
      </c>
      <c r="L178" s="1">
        <v>750</v>
      </c>
      <c r="M178" s="1">
        <v>100</v>
      </c>
      <c r="N178" s="5">
        <v>1.2</v>
      </c>
      <c r="O178" s="2">
        <v>784</v>
      </c>
      <c r="P178" s="2">
        <v>-695</v>
      </c>
      <c r="Q178" s="3" t="s">
        <v>47</v>
      </c>
      <c r="T178" s="1">
        <f>1/330</f>
        <v>3.0303030303030303E-3</v>
      </c>
      <c r="U178" s="1"/>
      <c r="W178" s="1"/>
      <c r="Y178" s="7">
        <v>3558</v>
      </c>
      <c r="Z178" s="7">
        <f t="shared" si="12"/>
        <v>3.551205943747906</v>
      </c>
      <c r="AA178" s="30"/>
      <c r="AB178" s="2" t="s">
        <v>75</v>
      </c>
      <c r="AC178" s="4"/>
      <c r="AD178" s="4" t="s">
        <v>78</v>
      </c>
    </row>
    <row r="179" spans="1:30" s="2" customFormat="1" x14ac:dyDescent="0.2">
      <c r="A179" s="2" t="s">
        <v>199</v>
      </c>
      <c r="B179" s="2" t="s">
        <v>16</v>
      </c>
      <c r="C179" s="2" t="s">
        <v>18</v>
      </c>
      <c r="D179" s="1" t="s">
        <v>38</v>
      </c>
      <c r="F179" s="2" t="s">
        <v>19</v>
      </c>
      <c r="G179" s="2" t="s">
        <v>39</v>
      </c>
      <c r="H179" s="2" t="s">
        <v>42</v>
      </c>
      <c r="I179" s="2" t="s">
        <v>74</v>
      </c>
      <c r="J179" s="1">
        <v>-1</v>
      </c>
      <c r="K179" s="1">
        <f t="shared" si="15"/>
        <v>-1.7</v>
      </c>
      <c r="L179" s="1">
        <v>950</v>
      </c>
      <c r="M179" s="1">
        <v>100</v>
      </c>
      <c r="N179" s="5">
        <v>0.8</v>
      </c>
      <c r="O179" s="2">
        <v>706</v>
      </c>
      <c r="P179" s="2">
        <v>-205</v>
      </c>
      <c r="Q179" s="3" t="s">
        <v>47</v>
      </c>
      <c r="T179" s="1">
        <f>1/600</f>
        <v>1.6666666666666668E-3</v>
      </c>
      <c r="U179" s="1"/>
      <c r="W179" s="1">
        <v>20</v>
      </c>
      <c r="Y179" s="7">
        <v>480</v>
      </c>
      <c r="Z179" s="7">
        <f t="shared" si="12"/>
        <v>2.6812412373755872</v>
      </c>
      <c r="AA179" s="30"/>
      <c r="AB179" s="2" t="s">
        <v>75</v>
      </c>
      <c r="AC179" s="4"/>
      <c r="AD179" s="4" t="s">
        <v>78</v>
      </c>
    </row>
    <row r="180" spans="1:30" s="2" customFormat="1" x14ac:dyDescent="0.2">
      <c r="A180" s="2" t="s">
        <v>199</v>
      </c>
      <c r="B180" s="2" t="s">
        <v>16</v>
      </c>
      <c r="C180" s="2" t="s">
        <v>18</v>
      </c>
      <c r="D180" s="1" t="s">
        <v>38</v>
      </c>
      <c r="F180" s="2" t="s">
        <v>19</v>
      </c>
      <c r="G180" s="2" t="s">
        <v>39</v>
      </c>
      <c r="H180" s="2" t="s">
        <v>42</v>
      </c>
      <c r="J180" s="1">
        <v>-1</v>
      </c>
      <c r="K180" s="1">
        <f t="shared" si="15"/>
        <v>-0.9</v>
      </c>
      <c r="L180" s="1">
        <v>950</v>
      </c>
      <c r="M180" s="1">
        <v>500</v>
      </c>
      <c r="N180" s="5">
        <v>0.8</v>
      </c>
      <c r="O180" s="2">
        <v>631</v>
      </c>
      <c r="P180" s="2">
        <v>-177</v>
      </c>
      <c r="Q180" s="3" t="s">
        <v>47</v>
      </c>
      <c r="T180" s="1">
        <f>1/180</f>
        <v>5.5555555555555558E-3</v>
      </c>
      <c r="U180" s="1"/>
      <c r="W180" s="1"/>
      <c r="Y180" s="7">
        <v>3753</v>
      </c>
      <c r="Z180" s="7">
        <f t="shared" si="12"/>
        <v>3.5743785644130819</v>
      </c>
      <c r="AA180" s="30"/>
      <c r="AB180" s="2" t="s">
        <v>75</v>
      </c>
      <c r="AC180" s="4"/>
      <c r="AD180" s="4" t="s">
        <v>79</v>
      </c>
    </row>
    <row r="181" spans="1:30" s="2" customFormat="1" x14ac:dyDescent="0.2">
      <c r="A181" s="2" t="s">
        <v>199</v>
      </c>
      <c r="B181" s="2" t="s">
        <v>16</v>
      </c>
      <c r="C181" s="2" t="s">
        <v>18</v>
      </c>
      <c r="D181" s="1" t="s">
        <v>38</v>
      </c>
      <c r="F181" s="2" t="s">
        <v>19</v>
      </c>
      <c r="G181" s="2" t="s">
        <v>39</v>
      </c>
      <c r="H181" s="2" t="s">
        <v>42</v>
      </c>
      <c r="J181" s="1">
        <v>-1</v>
      </c>
      <c r="K181" s="1">
        <f t="shared" si="15"/>
        <v>-0.9</v>
      </c>
      <c r="L181" s="1">
        <v>950</v>
      </c>
      <c r="M181" s="1">
        <v>500</v>
      </c>
      <c r="N181" s="5">
        <v>1</v>
      </c>
      <c r="O181" s="2">
        <v>742</v>
      </c>
      <c r="P181" s="2">
        <v>-257</v>
      </c>
      <c r="Q181" s="3" t="s">
        <v>47</v>
      </c>
      <c r="T181" s="1">
        <f>1/180</f>
        <v>5.5555555555555558E-3</v>
      </c>
      <c r="U181" s="1"/>
      <c r="W181" s="1"/>
      <c r="Y181" s="7">
        <v>1990</v>
      </c>
      <c r="Z181" s="7">
        <f t="shared" si="12"/>
        <v>3.2988530764097064</v>
      </c>
      <c r="AA181" s="30"/>
      <c r="AB181" s="2" t="s">
        <v>75</v>
      </c>
      <c r="AC181" s="4"/>
      <c r="AD181" s="4" t="s">
        <v>79</v>
      </c>
    </row>
    <row r="182" spans="1:30" s="2" customFormat="1" x14ac:dyDescent="0.2">
      <c r="A182" s="2" t="s">
        <v>199</v>
      </c>
      <c r="B182" s="2" t="s">
        <v>16</v>
      </c>
      <c r="C182" s="2" t="s">
        <v>18</v>
      </c>
      <c r="D182" s="1" t="s">
        <v>38</v>
      </c>
      <c r="F182" s="2" t="s">
        <v>19</v>
      </c>
      <c r="G182" s="2" t="s">
        <v>39</v>
      </c>
      <c r="H182" s="2" t="s">
        <v>42</v>
      </c>
      <c r="J182" s="1">
        <v>-1</v>
      </c>
      <c r="K182" s="1">
        <f t="shared" si="15"/>
        <v>-0.9</v>
      </c>
      <c r="L182" s="1">
        <v>950</v>
      </c>
      <c r="M182" s="1">
        <v>500</v>
      </c>
      <c r="N182" s="5">
        <v>1</v>
      </c>
      <c r="O182" s="2">
        <v>788</v>
      </c>
      <c r="P182" s="2">
        <v>-256</v>
      </c>
      <c r="Q182" s="3" t="s">
        <v>47</v>
      </c>
      <c r="T182" s="1">
        <f>1/180</f>
        <v>5.5555555555555558E-3</v>
      </c>
      <c r="U182" s="1"/>
      <c r="W182" s="1"/>
      <c r="Y182" s="7">
        <v>921</v>
      </c>
      <c r="Z182" s="7">
        <f t="shared" si="12"/>
        <v>2.9642596301968487</v>
      </c>
      <c r="AA182" s="30"/>
      <c r="AB182" s="2" t="s">
        <v>75</v>
      </c>
      <c r="AC182" s="4"/>
      <c r="AD182" s="4" t="s">
        <v>79</v>
      </c>
    </row>
    <row r="183" spans="1:30" s="2" customFormat="1" x14ac:dyDescent="0.2">
      <c r="A183" s="2" t="s">
        <v>199</v>
      </c>
      <c r="B183" s="2" t="s">
        <v>16</v>
      </c>
      <c r="C183" s="2" t="s">
        <v>18</v>
      </c>
      <c r="D183" s="1" t="s">
        <v>38</v>
      </c>
      <c r="F183" s="2" t="s">
        <v>19</v>
      </c>
      <c r="G183" s="2" t="s">
        <v>39</v>
      </c>
      <c r="H183" s="2" t="s">
        <v>42</v>
      </c>
      <c r="J183" s="1">
        <v>-1</v>
      </c>
      <c r="K183" s="1">
        <f t="shared" si="15"/>
        <v>-0.9</v>
      </c>
      <c r="L183" s="1">
        <v>950</v>
      </c>
      <c r="M183" s="1">
        <v>500</v>
      </c>
      <c r="N183" s="5">
        <v>1.2</v>
      </c>
      <c r="O183" s="2">
        <v>828</v>
      </c>
      <c r="P183" s="2">
        <v>-362</v>
      </c>
      <c r="Q183" s="3" t="s">
        <v>47</v>
      </c>
      <c r="T183" s="1">
        <f>1/180</f>
        <v>5.5555555555555558E-3</v>
      </c>
      <c r="U183" s="1"/>
      <c r="W183" s="1"/>
      <c r="Y183" s="7">
        <v>476</v>
      </c>
      <c r="Z183" s="7">
        <f t="shared" si="12"/>
        <v>2.6776069527204931</v>
      </c>
      <c r="AA183" s="30"/>
      <c r="AB183" s="2" t="s">
        <v>75</v>
      </c>
      <c r="AC183" s="4"/>
      <c r="AD183" s="4" t="s">
        <v>79</v>
      </c>
    </row>
    <row r="184" spans="1:30" s="2" customFormat="1" x14ac:dyDescent="0.2">
      <c r="A184" s="2" t="s">
        <v>199</v>
      </c>
      <c r="B184" s="2" t="s">
        <v>16</v>
      </c>
      <c r="C184" s="2" t="s">
        <v>18</v>
      </c>
      <c r="D184" s="1" t="s">
        <v>38</v>
      </c>
      <c r="F184" s="2" t="s">
        <v>19</v>
      </c>
      <c r="G184" s="2" t="s">
        <v>39</v>
      </c>
      <c r="H184" s="2" t="s">
        <v>42</v>
      </c>
      <c r="J184" s="1">
        <v>-1</v>
      </c>
      <c r="K184" s="1">
        <f t="shared" si="15"/>
        <v>-0.7</v>
      </c>
      <c r="L184" s="1">
        <v>850</v>
      </c>
      <c r="M184" s="1">
        <v>500</v>
      </c>
      <c r="N184" s="5">
        <v>1.1000000000000001</v>
      </c>
      <c r="O184" s="2">
        <v>681</v>
      </c>
      <c r="P184" s="2">
        <v>-516</v>
      </c>
      <c r="Q184" s="3" t="s">
        <v>47</v>
      </c>
      <c r="T184" s="1">
        <f>1/140</f>
        <v>7.1428571428571426E-3</v>
      </c>
      <c r="U184" s="1"/>
      <c r="W184" s="1"/>
      <c r="Y184" s="7">
        <v>1859</v>
      </c>
      <c r="Z184" s="7">
        <f t="shared" si="12"/>
        <v>3.2692793897718984</v>
      </c>
      <c r="AA184" s="30"/>
      <c r="AB184" s="2" t="s">
        <v>75</v>
      </c>
      <c r="AC184" s="4"/>
      <c r="AD184" s="4" t="s">
        <v>78</v>
      </c>
    </row>
    <row r="185" spans="1:30" s="2" customFormat="1" x14ac:dyDescent="0.2">
      <c r="A185" s="2" t="s">
        <v>199</v>
      </c>
      <c r="B185" s="2" t="s">
        <v>16</v>
      </c>
      <c r="C185" s="2" t="s">
        <v>18</v>
      </c>
      <c r="D185" s="1" t="s">
        <v>38</v>
      </c>
      <c r="F185" s="2" t="s">
        <v>19</v>
      </c>
      <c r="G185" s="2" t="s">
        <v>39</v>
      </c>
      <c r="H185" s="2" t="s">
        <v>42</v>
      </c>
      <c r="I185" s="2" t="s">
        <v>74</v>
      </c>
      <c r="J185" s="1">
        <v>-1</v>
      </c>
      <c r="K185" s="1">
        <f t="shared" si="15"/>
        <v>-0.9</v>
      </c>
      <c r="L185" s="1">
        <v>950</v>
      </c>
      <c r="M185" s="1">
        <v>500</v>
      </c>
      <c r="N185" s="5">
        <v>0.8</v>
      </c>
      <c r="O185" s="2">
        <v>713</v>
      </c>
      <c r="P185" s="2">
        <v>-101</v>
      </c>
      <c r="Q185" s="3" t="s">
        <v>47</v>
      </c>
      <c r="T185" s="1">
        <f>1/240</f>
        <v>4.1666666666666666E-3</v>
      </c>
      <c r="U185" s="1"/>
      <c r="W185" s="1">
        <v>20</v>
      </c>
      <c r="Y185" s="7">
        <v>451</v>
      </c>
      <c r="Z185" s="7">
        <f t="shared" si="12"/>
        <v>2.6541765418779604</v>
      </c>
      <c r="AA185" s="30"/>
      <c r="AB185" s="2" t="s">
        <v>75</v>
      </c>
      <c r="AC185" s="4"/>
      <c r="AD185" s="4" t="s">
        <v>78</v>
      </c>
    </row>
    <row r="186" spans="1:30" s="2" customFormat="1" x14ac:dyDescent="0.2">
      <c r="A186" s="2" t="s">
        <v>199</v>
      </c>
      <c r="B186" s="2" t="s">
        <v>16</v>
      </c>
      <c r="C186" s="2" t="s">
        <v>18</v>
      </c>
      <c r="D186" s="1" t="s">
        <v>38</v>
      </c>
      <c r="F186" s="2" t="s">
        <v>19</v>
      </c>
      <c r="G186" s="2" t="s">
        <v>39</v>
      </c>
      <c r="H186" s="2" t="s">
        <v>42</v>
      </c>
      <c r="J186" s="1">
        <v>-1</v>
      </c>
      <c r="K186" s="1">
        <f t="shared" si="15"/>
        <v>-0.9</v>
      </c>
      <c r="L186" s="1">
        <v>950</v>
      </c>
      <c r="M186" s="1">
        <v>500</v>
      </c>
      <c r="N186" s="5">
        <v>1.1000000000000001</v>
      </c>
      <c r="O186" s="2">
        <v>766</v>
      </c>
      <c r="P186" s="2">
        <v>-336</v>
      </c>
      <c r="Q186" s="3" t="s">
        <v>56</v>
      </c>
      <c r="T186" s="1">
        <f>1/180</f>
        <v>5.5555555555555558E-3</v>
      </c>
      <c r="U186" s="1"/>
      <c r="W186" s="1"/>
      <c r="Y186" s="7">
        <v>733</v>
      </c>
      <c r="Z186" s="7">
        <f t="shared" si="12"/>
        <v>2.8651039746411278</v>
      </c>
      <c r="AA186" s="30"/>
      <c r="AB186" s="2" t="s">
        <v>75</v>
      </c>
      <c r="AC186" s="4"/>
      <c r="AD186" s="4" t="s">
        <v>79</v>
      </c>
    </row>
    <row r="187" spans="1:30" s="2" customFormat="1" x14ac:dyDescent="0.2">
      <c r="A187" s="2" t="s">
        <v>199</v>
      </c>
      <c r="B187" s="2" t="s">
        <v>16</v>
      </c>
      <c r="C187" s="2" t="s">
        <v>18</v>
      </c>
      <c r="D187" s="1" t="s">
        <v>38</v>
      </c>
      <c r="F187" s="2" t="s">
        <v>19</v>
      </c>
      <c r="G187" s="2" t="s">
        <v>39</v>
      </c>
      <c r="H187" s="2" t="s">
        <v>42</v>
      </c>
      <c r="J187" s="1">
        <v>-1</v>
      </c>
      <c r="K187" s="1">
        <f t="shared" si="15"/>
        <v>-0.9</v>
      </c>
      <c r="L187" s="1">
        <v>950</v>
      </c>
      <c r="M187" s="1">
        <v>500</v>
      </c>
      <c r="N187" s="5">
        <v>1</v>
      </c>
      <c r="O187" s="2">
        <v>820</v>
      </c>
      <c r="P187" s="2">
        <v>-230</v>
      </c>
      <c r="Q187" s="3" t="s">
        <v>56</v>
      </c>
      <c r="T187" s="1">
        <f>1/180</f>
        <v>5.5555555555555558E-3</v>
      </c>
      <c r="U187" s="1"/>
      <c r="W187" s="1"/>
      <c r="Y187" s="7">
        <v>815</v>
      </c>
      <c r="Z187" s="7">
        <f t="shared" si="12"/>
        <v>2.9111576087399764</v>
      </c>
      <c r="AA187" s="30"/>
      <c r="AB187" s="2" t="s">
        <v>75</v>
      </c>
      <c r="AC187" s="4"/>
      <c r="AD187" s="4" t="s">
        <v>79</v>
      </c>
    </row>
    <row r="188" spans="1:30" s="2" customFormat="1" x14ac:dyDescent="0.2">
      <c r="A188" s="2" t="s">
        <v>199</v>
      </c>
      <c r="B188" s="2" t="s">
        <v>16</v>
      </c>
      <c r="C188" s="2" t="s">
        <v>18</v>
      </c>
      <c r="D188" s="1" t="s">
        <v>45</v>
      </c>
      <c r="F188" s="2" t="s">
        <v>19</v>
      </c>
      <c r="G188" s="2" t="s">
        <v>39</v>
      </c>
      <c r="H188" s="2" t="s">
        <v>42</v>
      </c>
      <c r="J188" s="1">
        <v>-1</v>
      </c>
      <c r="K188" s="1">
        <f t="shared" si="15"/>
        <v>-1.7</v>
      </c>
      <c r="L188" s="1">
        <v>950</v>
      </c>
      <c r="M188" s="1">
        <v>100</v>
      </c>
      <c r="N188" s="5">
        <v>0.55000000000000004</v>
      </c>
      <c r="O188" s="2">
        <v>653</v>
      </c>
      <c r="P188" s="2">
        <v>-226</v>
      </c>
      <c r="Q188" s="3" t="s">
        <v>47</v>
      </c>
      <c r="T188" s="1">
        <f>1/480</f>
        <v>2.0833333333333333E-3</v>
      </c>
      <c r="U188" s="1"/>
      <c r="W188" s="1"/>
      <c r="Y188" s="7">
        <v>2037</v>
      </c>
      <c r="Z188" s="7">
        <f t="shared" si="12"/>
        <v>3.3089910290001638</v>
      </c>
      <c r="AA188" s="30"/>
      <c r="AB188" s="2" t="s">
        <v>75</v>
      </c>
      <c r="AC188" s="4"/>
      <c r="AD188" s="4" t="s">
        <v>78</v>
      </c>
    </row>
    <row r="189" spans="1:30" s="2" customFormat="1" x14ac:dyDescent="0.2">
      <c r="A189" s="2" t="s">
        <v>199</v>
      </c>
      <c r="B189" s="2" t="s">
        <v>16</v>
      </c>
      <c r="C189" s="2" t="s">
        <v>18</v>
      </c>
      <c r="D189" s="1" t="s">
        <v>45</v>
      </c>
      <c r="F189" s="2" t="s">
        <v>19</v>
      </c>
      <c r="G189" s="2" t="s">
        <v>39</v>
      </c>
      <c r="H189" s="2" t="s">
        <v>42</v>
      </c>
      <c r="J189" s="1">
        <v>-1</v>
      </c>
      <c r="K189" s="1">
        <f t="shared" si="15"/>
        <v>-1.7</v>
      </c>
      <c r="L189" s="1">
        <v>950</v>
      </c>
      <c r="M189" s="1">
        <v>100</v>
      </c>
      <c r="N189" s="5">
        <v>0.8</v>
      </c>
      <c r="O189" s="2">
        <v>731</v>
      </c>
      <c r="P189" s="2">
        <v>-384</v>
      </c>
      <c r="Q189" s="3" t="s">
        <v>47</v>
      </c>
      <c r="T189" s="1">
        <f>1/600</f>
        <v>1.6666666666666668E-3</v>
      </c>
      <c r="U189" s="1"/>
      <c r="W189" s="1"/>
      <c r="Y189" s="7">
        <v>473</v>
      </c>
      <c r="Z189" s="7">
        <f t="shared" si="12"/>
        <v>2.6748611407378111</v>
      </c>
      <c r="AA189" s="30"/>
      <c r="AB189" s="2" t="s">
        <v>75</v>
      </c>
      <c r="AC189" s="4"/>
      <c r="AD189" s="4" t="s">
        <v>78</v>
      </c>
    </row>
    <row r="190" spans="1:30" s="2" customFormat="1" x14ac:dyDescent="0.2">
      <c r="A190" s="2" t="s">
        <v>199</v>
      </c>
      <c r="B190" s="2" t="s">
        <v>16</v>
      </c>
      <c r="C190" s="2" t="s">
        <v>18</v>
      </c>
      <c r="D190" s="1" t="s">
        <v>45</v>
      </c>
      <c r="F190" s="2" t="s">
        <v>19</v>
      </c>
      <c r="G190" s="2" t="s">
        <v>39</v>
      </c>
      <c r="H190" s="2" t="s">
        <v>42</v>
      </c>
      <c r="I190" s="2" t="s">
        <v>74</v>
      </c>
      <c r="J190" s="1">
        <v>-1</v>
      </c>
      <c r="K190" s="1">
        <f t="shared" si="15"/>
        <v>-1.7</v>
      </c>
      <c r="L190" s="1">
        <v>950</v>
      </c>
      <c r="M190" s="1">
        <v>100</v>
      </c>
      <c r="N190" s="5">
        <v>0.55000000000000004</v>
      </c>
      <c r="O190" s="2">
        <v>628</v>
      </c>
      <c r="P190" s="2">
        <v>-191</v>
      </c>
      <c r="Q190" s="3" t="s">
        <v>47</v>
      </c>
      <c r="T190" s="1">
        <f>1/360</f>
        <v>2.7777777777777779E-3</v>
      </c>
      <c r="U190" s="1"/>
      <c r="W190" s="1">
        <v>20</v>
      </c>
      <c r="Y190" s="7">
        <v>790</v>
      </c>
      <c r="Z190" s="7">
        <f t="shared" si="12"/>
        <v>2.8976270912904414</v>
      </c>
      <c r="AA190" s="30"/>
      <c r="AB190" s="2" t="s">
        <v>75</v>
      </c>
      <c r="AC190" s="4"/>
      <c r="AD190" s="4" t="s">
        <v>78</v>
      </c>
    </row>
    <row r="191" spans="1:30" s="2" customFormat="1" x14ac:dyDescent="0.2">
      <c r="A191" s="2" t="s">
        <v>199</v>
      </c>
      <c r="B191" s="2" t="s">
        <v>16</v>
      </c>
      <c r="C191" s="2" t="s">
        <v>18</v>
      </c>
      <c r="D191" s="1" t="s">
        <v>45</v>
      </c>
      <c r="F191" s="2" t="s">
        <v>19</v>
      </c>
      <c r="G191" s="2" t="s">
        <v>39</v>
      </c>
      <c r="H191" s="2" t="s">
        <v>42</v>
      </c>
      <c r="J191" s="1">
        <v>-1</v>
      </c>
      <c r="K191" s="1">
        <f t="shared" si="15"/>
        <v>-0.9</v>
      </c>
      <c r="L191" s="1">
        <v>950</v>
      </c>
      <c r="M191" s="1">
        <v>500</v>
      </c>
      <c r="N191" s="5">
        <v>0.8</v>
      </c>
      <c r="O191" s="2">
        <v>722</v>
      </c>
      <c r="P191" s="2">
        <v>-335</v>
      </c>
      <c r="Q191" s="3" t="s">
        <v>47</v>
      </c>
      <c r="T191" s="1">
        <f>1/180</f>
        <v>5.5555555555555558E-3</v>
      </c>
      <c r="U191" s="1"/>
      <c r="W191" s="1"/>
      <c r="Y191" s="7">
        <v>317</v>
      </c>
      <c r="Z191" s="7">
        <f t="shared" si="12"/>
        <v>2.5010592622177512</v>
      </c>
      <c r="AA191" s="30"/>
      <c r="AB191" s="2" t="s">
        <v>75</v>
      </c>
      <c r="AC191" s="4"/>
      <c r="AD191" s="4" t="s">
        <v>78</v>
      </c>
    </row>
    <row r="192" spans="1:30" s="2" customFormat="1" x14ac:dyDescent="0.2">
      <c r="A192" s="2" t="s">
        <v>199</v>
      </c>
      <c r="B192" s="2" t="s">
        <v>16</v>
      </c>
      <c r="C192" s="2" t="s">
        <v>18</v>
      </c>
      <c r="D192" s="1" t="s">
        <v>45</v>
      </c>
      <c r="F192" s="2" t="s">
        <v>19</v>
      </c>
      <c r="G192" s="2" t="s">
        <v>39</v>
      </c>
      <c r="H192" s="2" t="s">
        <v>42</v>
      </c>
      <c r="J192" s="1">
        <v>-1</v>
      </c>
      <c r="K192" s="1">
        <f t="shared" si="15"/>
        <v>-0.9</v>
      </c>
      <c r="L192" s="1">
        <v>950</v>
      </c>
      <c r="M192" s="1">
        <v>500</v>
      </c>
      <c r="N192" s="5">
        <v>0.55000000000000004</v>
      </c>
      <c r="O192" s="2">
        <v>621</v>
      </c>
      <c r="P192" s="2">
        <v>-112</v>
      </c>
      <c r="Q192" s="3" t="s">
        <v>47</v>
      </c>
      <c r="T192" s="1">
        <f>1/180</f>
        <v>5.5555555555555558E-3</v>
      </c>
      <c r="U192" s="1"/>
      <c r="W192" s="1"/>
      <c r="Y192" s="7">
        <v>2563</v>
      </c>
      <c r="Z192" s="7">
        <f t="shared" si="12"/>
        <v>3.4087486061842434</v>
      </c>
      <c r="AA192" s="30"/>
      <c r="AB192" s="2" t="s">
        <v>75</v>
      </c>
      <c r="AC192" s="4"/>
      <c r="AD192" s="4" t="s">
        <v>78</v>
      </c>
    </row>
    <row r="193" spans="1:30" s="2" customFormat="1" x14ac:dyDescent="0.2">
      <c r="A193" s="2" t="s">
        <v>199</v>
      </c>
      <c r="B193" s="2" t="s">
        <v>16</v>
      </c>
      <c r="C193" s="2" t="s">
        <v>18</v>
      </c>
      <c r="D193" s="1" t="s">
        <v>45</v>
      </c>
      <c r="F193" s="2" t="s">
        <v>19</v>
      </c>
      <c r="G193" s="2" t="s">
        <v>39</v>
      </c>
      <c r="H193" s="2" t="s">
        <v>42</v>
      </c>
      <c r="I193" s="2" t="s">
        <v>74</v>
      </c>
      <c r="J193" s="1">
        <v>-1</v>
      </c>
      <c r="K193" s="1">
        <f t="shared" si="15"/>
        <v>-0.9</v>
      </c>
      <c r="L193" s="1">
        <v>950</v>
      </c>
      <c r="M193" s="1">
        <v>500</v>
      </c>
      <c r="N193" s="5">
        <v>0.55000000000000004</v>
      </c>
      <c r="O193" s="2">
        <v>574</v>
      </c>
      <c r="P193" s="2">
        <v>-149</v>
      </c>
      <c r="Q193" s="3" t="s">
        <v>47</v>
      </c>
      <c r="T193" s="1">
        <f>1/240</f>
        <v>4.1666666666666666E-3</v>
      </c>
      <c r="U193" s="1"/>
      <c r="W193" s="1">
        <v>20</v>
      </c>
      <c r="Y193" s="7">
        <v>530</v>
      </c>
      <c r="Z193" s="7">
        <f t="shared" si="12"/>
        <v>2.7242758696007887</v>
      </c>
      <c r="AA193" s="30"/>
      <c r="AB193" s="2" t="s">
        <v>75</v>
      </c>
      <c r="AC193" s="4"/>
      <c r="AD193" s="4" t="s">
        <v>78</v>
      </c>
    </row>
    <row r="194" spans="1:30" s="2" customFormat="1" x14ac:dyDescent="0.2">
      <c r="A194" s="2" t="s">
        <v>199</v>
      </c>
      <c r="B194" s="2" t="s">
        <v>16</v>
      </c>
      <c r="C194" s="2" t="s">
        <v>18</v>
      </c>
      <c r="D194" s="1" t="s">
        <v>45</v>
      </c>
      <c r="F194" s="2" t="s">
        <v>19</v>
      </c>
      <c r="G194" s="2" t="s">
        <v>39</v>
      </c>
      <c r="H194" s="2" t="s">
        <v>42</v>
      </c>
      <c r="J194" s="1">
        <v>-1</v>
      </c>
      <c r="K194" s="1">
        <f t="shared" si="15"/>
        <v>-0.9</v>
      </c>
      <c r="L194" s="1">
        <v>950</v>
      </c>
      <c r="M194" s="1">
        <v>500</v>
      </c>
      <c r="N194" s="5">
        <v>0.7</v>
      </c>
      <c r="O194" s="2">
        <v>680</v>
      </c>
      <c r="P194" s="2">
        <v>-254</v>
      </c>
      <c r="Q194" s="3" t="s">
        <v>56</v>
      </c>
      <c r="T194" s="1">
        <f>1/180</f>
        <v>5.5555555555555558E-3</v>
      </c>
      <c r="U194" s="1"/>
      <c r="W194" s="1"/>
      <c r="Y194" s="7">
        <v>539</v>
      </c>
      <c r="Z194" s="7">
        <f t="shared" si="12"/>
        <v>2.7315887651867388</v>
      </c>
      <c r="AA194" s="30"/>
      <c r="AB194" s="2" t="s">
        <v>75</v>
      </c>
      <c r="AC194" s="4"/>
      <c r="AD194" s="4" t="s">
        <v>78</v>
      </c>
    </row>
    <row r="195" spans="1:30" s="2" customFormat="1" x14ac:dyDescent="0.2">
      <c r="A195" s="2" t="s">
        <v>199</v>
      </c>
      <c r="B195" s="2" t="s">
        <v>16</v>
      </c>
      <c r="C195" s="2" t="s">
        <v>18</v>
      </c>
      <c r="D195" s="1" t="s">
        <v>38</v>
      </c>
      <c r="F195" s="2" t="s">
        <v>19</v>
      </c>
      <c r="G195" s="2" t="s">
        <v>39</v>
      </c>
      <c r="H195" s="2" t="s">
        <v>46</v>
      </c>
      <c r="J195" s="1">
        <v>1</v>
      </c>
      <c r="K195" s="1">
        <f t="shared" si="15"/>
        <v>0.9</v>
      </c>
      <c r="L195" s="1">
        <v>950</v>
      </c>
      <c r="M195" s="1">
        <v>500</v>
      </c>
      <c r="N195" s="5">
        <v>0.8</v>
      </c>
      <c r="O195" s="2">
        <v>199</v>
      </c>
      <c r="P195" s="2">
        <v>-575</v>
      </c>
      <c r="Q195" s="3" t="s">
        <v>48</v>
      </c>
      <c r="T195" s="1">
        <f>1/(900/5)</f>
        <v>5.5555555555555558E-3</v>
      </c>
      <c r="U195" s="1"/>
      <c r="W195" s="1"/>
      <c r="Y195" s="7">
        <v>5960</v>
      </c>
      <c r="Z195" s="7">
        <f t="shared" si="12"/>
        <v>3.7752462597402361</v>
      </c>
      <c r="AA195" s="30"/>
      <c r="AB195" s="2" t="s">
        <v>75</v>
      </c>
      <c r="AC195" s="4"/>
      <c r="AD195" s="4" t="s">
        <v>80</v>
      </c>
    </row>
    <row r="196" spans="1:30" s="2" customFormat="1" x14ac:dyDescent="0.2">
      <c r="A196" s="2" t="s">
        <v>199</v>
      </c>
      <c r="B196" s="2" t="s">
        <v>16</v>
      </c>
      <c r="C196" s="2" t="s">
        <v>18</v>
      </c>
      <c r="D196" s="1" t="s">
        <v>45</v>
      </c>
      <c r="F196" s="2" t="s">
        <v>19</v>
      </c>
      <c r="G196" s="2" t="s">
        <v>39</v>
      </c>
      <c r="H196" s="2" t="s">
        <v>46</v>
      </c>
      <c r="J196" s="1">
        <v>1</v>
      </c>
      <c r="K196" s="1">
        <f t="shared" si="15"/>
        <v>0.9</v>
      </c>
      <c r="L196" s="1">
        <v>950</v>
      </c>
      <c r="M196" s="1">
        <v>500</v>
      </c>
      <c r="N196" s="5">
        <v>0.55000000000000004</v>
      </c>
      <c r="Q196" s="3" t="s">
        <v>48</v>
      </c>
      <c r="T196" s="1">
        <f>1/180</f>
        <v>5.5555555555555558E-3</v>
      </c>
      <c r="U196" s="1"/>
      <c r="W196" s="1"/>
      <c r="Y196" s="7">
        <v>4200</v>
      </c>
      <c r="Z196" s="7">
        <f t="shared" si="12"/>
        <v>3.6232492903979003</v>
      </c>
      <c r="AA196" s="30"/>
      <c r="AB196" s="2" t="s">
        <v>75</v>
      </c>
      <c r="AC196" s="4"/>
      <c r="AD196" s="4" t="s">
        <v>81</v>
      </c>
    </row>
    <row r="197" spans="1:30" s="2" customFormat="1" x14ac:dyDescent="0.2">
      <c r="A197" s="2" t="s">
        <v>199</v>
      </c>
      <c r="B197" s="2" t="s">
        <v>16</v>
      </c>
      <c r="C197" s="2" t="s">
        <v>18</v>
      </c>
      <c r="D197" s="1" t="s">
        <v>45</v>
      </c>
      <c r="F197" s="2" t="s">
        <v>19</v>
      </c>
      <c r="G197" s="2" t="s">
        <v>39</v>
      </c>
      <c r="H197" s="2" t="s">
        <v>46</v>
      </c>
      <c r="J197" s="1">
        <v>1</v>
      </c>
      <c r="K197" s="1">
        <f t="shared" si="15"/>
        <v>1.7</v>
      </c>
      <c r="L197" s="1">
        <v>950</v>
      </c>
      <c r="M197" s="1">
        <v>100</v>
      </c>
      <c r="N197" s="5">
        <v>0.6</v>
      </c>
      <c r="Q197" s="3" t="s">
        <v>48</v>
      </c>
      <c r="T197" s="1">
        <f>1/600</f>
        <v>1.6666666666666668E-3</v>
      </c>
      <c r="U197" s="1"/>
      <c r="W197" s="1"/>
      <c r="Y197" s="7">
        <v>304</v>
      </c>
      <c r="Z197" s="7">
        <f t="shared" si="12"/>
        <v>2.4828735836087534</v>
      </c>
      <c r="AA197" s="30"/>
      <c r="AB197" s="2" t="s">
        <v>75</v>
      </c>
      <c r="AC197" s="4"/>
      <c r="AD197" s="4" t="s">
        <v>81</v>
      </c>
    </row>
    <row r="198" spans="1:30" s="2" customFormat="1" x14ac:dyDescent="0.2">
      <c r="A198" s="2" t="s">
        <v>199</v>
      </c>
      <c r="B198" s="2" t="s">
        <v>16</v>
      </c>
      <c r="C198" s="2" t="s">
        <v>18</v>
      </c>
      <c r="D198" s="1" t="s">
        <v>45</v>
      </c>
      <c r="F198" s="2" t="s">
        <v>19</v>
      </c>
      <c r="G198" s="2" t="s">
        <v>39</v>
      </c>
      <c r="H198" s="2" t="s">
        <v>46</v>
      </c>
      <c r="J198" s="1">
        <v>1</v>
      </c>
      <c r="K198" s="1">
        <f t="shared" si="15"/>
        <v>0.9</v>
      </c>
      <c r="L198" s="1">
        <v>950</v>
      </c>
      <c r="M198" s="1">
        <v>500</v>
      </c>
      <c r="N198" s="5">
        <v>0.8</v>
      </c>
      <c r="Q198" s="3" t="s">
        <v>48</v>
      </c>
      <c r="T198" s="1">
        <f>1/180</f>
        <v>5.5555555555555558E-3</v>
      </c>
      <c r="U198" s="1"/>
      <c r="W198" s="1"/>
      <c r="Y198" s="7">
        <v>233</v>
      </c>
      <c r="Z198" s="7">
        <f t="shared" si="12"/>
        <v>2.3673559210260184</v>
      </c>
      <c r="AA198" s="30"/>
      <c r="AB198" s="2" t="s">
        <v>75</v>
      </c>
      <c r="AC198" s="4"/>
      <c r="AD198" s="4" t="s">
        <v>81</v>
      </c>
    </row>
    <row r="199" spans="1:30" s="2" customFormat="1" x14ac:dyDescent="0.2">
      <c r="A199" s="2" t="s">
        <v>199</v>
      </c>
      <c r="B199" s="2" t="s">
        <v>16</v>
      </c>
      <c r="C199" s="2" t="s">
        <v>18</v>
      </c>
      <c r="D199" s="1" t="s">
        <v>38</v>
      </c>
      <c r="F199" s="2" t="s">
        <v>19</v>
      </c>
      <c r="G199" s="2" t="s">
        <v>39</v>
      </c>
      <c r="H199" s="2" t="s">
        <v>46</v>
      </c>
      <c r="I199" s="2" t="s">
        <v>45</v>
      </c>
      <c r="J199" s="1">
        <v>1</v>
      </c>
      <c r="K199" s="1">
        <f t="shared" si="15"/>
        <v>1.7</v>
      </c>
      <c r="L199" s="1">
        <v>950</v>
      </c>
      <c r="M199" s="1">
        <v>100</v>
      </c>
      <c r="N199" s="5">
        <v>0.9</v>
      </c>
      <c r="Q199" s="3" t="s">
        <v>48</v>
      </c>
      <c r="T199" s="1">
        <f>1/1800</f>
        <v>5.5555555555555556E-4</v>
      </c>
      <c r="U199" s="1">
        <v>20</v>
      </c>
      <c r="W199" s="1"/>
      <c r="Y199" s="7">
        <v>63</v>
      </c>
      <c r="Z199" s="7">
        <f t="shared" ref="Z199:Z262" si="16">LOG(Y199,10)</f>
        <v>1.7993405494535815</v>
      </c>
      <c r="AA199" s="30"/>
      <c r="AB199" s="2" t="s">
        <v>75</v>
      </c>
      <c r="AC199" s="4"/>
      <c r="AD199" s="4" t="s">
        <v>81</v>
      </c>
    </row>
    <row r="200" spans="1:30" s="2" customFormat="1" x14ac:dyDescent="0.2">
      <c r="A200" s="2" t="s">
        <v>199</v>
      </c>
      <c r="B200" s="2" t="s">
        <v>16</v>
      </c>
      <c r="C200" s="2" t="s">
        <v>18</v>
      </c>
      <c r="D200" s="1" t="s">
        <v>45</v>
      </c>
      <c r="F200" s="2" t="s">
        <v>19</v>
      </c>
      <c r="G200" s="2" t="s">
        <v>39</v>
      </c>
      <c r="H200" s="2" t="s">
        <v>46</v>
      </c>
      <c r="I200" s="2" t="s">
        <v>45</v>
      </c>
      <c r="J200" s="1">
        <v>1</v>
      </c>
      <c r="K200" s="1">
        <f t="shared" si="15"/>
        <v>1.7</v>
      </c>
      <c r="L200" s="1">
        <v>950</v>
      </c>
      <c r="M200" s="1">
        <v>100</v>
      </c>
      <c r="N200" s="5">
        <v>0.7</v>
      </c>
      <c r="Q200" s="3" t="s">
        <v>48</v>
      </c>
      <c r="T200" s="1">
        <f t="shared" ref="T200:T206" si="17">1/1800</f>
        <v>5.5555555555555556E-4</v>
      </c>
      <c r="U200" s="1">
        <v>20</v>
      </c>
      <c r="W200" s="1"/>
      <c r="Y200" s="7">
        <v>1</v>
      </c>
      <c r="Z200" s="7">
        <f t="shared" si="16"/>
        <v>0</v>
      </c>
      <c r="AA200" s="30"/>
      <c r="AB200" s="2" t="s">
        <v>75</v>
      </c>
      <c r="AC200" s="4" t="s">
        <v>82</v>
      </c>
      <c r="AD200" s="4" t="s">
        <v>81</v>
      </c>
    </row>
    <row r="201" spans="1:30" s="2" customFormat="1" x14ac:dyDescent="0.2">
      <c r="A201" s="2" t="s">
        <v>199</v>
      </c>
      <c r="B201" s="2" t="s">
        <v>16</v>
      </c>
      <c r="C201" s="2" t="s">
        <v>18</v>
      </c>
      <c r="D201" s="1" t="s">
        <v>45</v>
      </c>
      <c r="F201" s="2" t="s">
        <v>19</v>
      </c>
      <c r="G201" s="2" t="s">
        <v>39</v>
      </c>
      <c r="H201" s="2" t="s">
        <v>46</v>
      </c>
      <c r="I201" s="2" t="s">
        <v>45</v>
      </c>
      <c r="J201" s="1">
        <v>1</v>
      </c>
      <c r="K201" s="1">
        <f t="shared" si="15"/>
        <v>1.7</v>
      </c>
      <c r="L201" s="1">
        <v>950</v>
      </c>
      <c r="M201" s="1">
        <v>100</v>
      </c>
      <c r="N201" s="5">
        <v>0.5</v>
      </c>
      <c r="Q201" s="3" t="s">
        <v>48</v>
      </c>
      <c r="T201" s="1">
        <f t="shared" si="17"/>
        <v>5.5555555555555556E-4</v>
      </c>
      <c r="U201" s="1">
        <v>20</v>
      </c>
      <c r="W201" s="1"/>
      <c r="Y201" s="7">
        <v>74</v>
      </c>
      <c r="Z201" s="7">
        <f t="shared" si="16"/>
        <v>1.8692317197309762</v>
      </c>
      <c r="AA201" s="30"/>
      <c r="AB201" s="2" t="s">
        <v>75</v>
      </c>
      <c r="AC201" s="4"/>
      <c r="AD201" s="4" t="s">
        <v>81</v>
      </c>
    </row>
    <row r="202" spans="1:30" s="2" customFormat="1" x14ac:dyDescent="0.2">
      <c r="A202" s="2" t="s">
        <v>199</v>
      </c>
      <c r="B202" s="2" t="s">
        <v>16</v>
      </c>
      <c r="C202" s="2" t="s">
        <v>18</v>
      </c>
      <c r="D202" s="1" t="s">
        <v>38</v>
      </c>
      <c r="F202" s="2" t="s">
        <v>19</v>
      </c>
      <c r="G202" s="2" t="s">
        <v>39</v>
      </c>
      <c r="H202" s="2" t="s">
        <v>46</v>
      </c>
      <c r="I202" s="2" t="s">
        <v>45</v>
      </c>
      <c r="J202" s="1">
        <v>1</v>
      </c>
      <c r="K202" s="1">
        <f t="shared" si="15"/>
        <v>1.7</v>
      </c>
      <c r="L202" s="1">
        <v>950</v>
      </c>
      <c r="M202" s="1">
        <v>100</v>
      </c>
      <c r="N202" s="5">
        <v>0.7</v>
      </c>
      <c r="Q202" s="3" t="s">
        <v>48</v>
      </c>
      <c r="T202" s="1">
        <f t="shared" si="17"/>
        <v>5.5555555555555556E-4</v>
      </c>
      <c r="U202" s="1">
        <v>20</v>
      </c>
      <c r="W202" s="1"/>
      <c r="Y202" s="7">
        <v>715</v>
      </c>
      <c r="Z202" s="7">
        <f t="shared" si="16"/>
        <v>2.8543060418010802</v>
      </c>
      <c r="AA202" s="30"/>
      <c r="AB202" s="2" t="s">
        <v>75</v>
      </c>
      <c r="AC202" s="4"/>
      <c r="AD202" s="4" t="s">
        <v>81</v>
      </c>
    </row>
    <row r="203" spans="1:30" s="2" customFormat="1" x14ac:dyDescent="0.2">
      <c r="A203" s="2" t="s">
        <v>199</v>
      </c>
      <c r="B203" s="2" t="s">
        <v>16</v>
      </c>
      <c r="C203" s="2" t="s">
        <v>18</v>
      </c>
      <c r="D203" s="1" t="s">
        <v>45</v>
      </c>
      <c r="F203" s="2" t="s">
        <v>19</v>
      </c>
      <c r="G203" s="2" t="s">
        <v>39</v>
      </c>
      <c r="H203" s="2" t="s">
        <v>46</v>
      </c>
      <c r="I203" s="2" t="s">
        <v>45</v>
      </c>
      <c r="J203" s="1">
        <v>1</v>
      </c>
      <c r="K203" s="1">
        <f t="shared" si="15"/>
        <v>1.7</v>
      </c>
      <c r="L203" s="1">
        <v>950</v>
      </c>
      <c r="M203" s="1">
        <v>100</v>
      </c>
      <c r="N203" s="5">
        <v>0.3</v>
      </c>
      <c r="Q203" s="3" t="s">
        <v>48</v>
      </c>
      <c r="T203" s="1">
        <f t="shared" si="17"/>
        <v>5.5555555555555556E-4</v>
      </c>
      <c r="U203" s="1">
        <v>20</v>
      </c>
      <c r="W203" s="1"/>
      <c r="Y203" s="7">
        <v>715</v>
      </c>
      <c r="Z203" s="7">
        <f t="shared" si="16"/>
        <v>2.8543060418010802</v>
      </c>
      <c r="AA203" s="30" t="s">
        <v>51</v>
      </c>
      <c r="AB203" s="2" t="s">
        <v>75</v>
      </c>
      <c r="AC203" s="4"/>
      <c r="AD203" s="4" t="s">
        <v>81</v>
      </c>
    </row>
    <row r="204" spans="1:30" s="2" customFormat="1" x14ac:dyDescent="0.2">
      <c r="A204" s="2" t="s">
        <v>199</v>
      </c>
      <c r="B204" s="2" t="s">
        <v>16</v>
      </c>
      <c r="C204" s="2" t="s">
        <v>18</v>
      </c>
      <c r="D204" s="1" t="s">
        <v>38</v>
      </c>
      <c r="F204" s="2" t="s">
        <v>19</v>
      </c>
      <c r="G204" s="2" t="s">
        <v>39</v>
      </c>
      <c r="H204" s="2" t="s">
        <v>46</v>
      </c>
      <c r="I204" s="2" t="s">
        <v>45</v>
      </c>
      <c r="J204" s="1">
        <v>1</v>
      </c>
      <c r="K204" s="1">
        <f t="shared" si="15"/>
        <v>1.3</v>
      </c>
      <c r="L204" s="1">
        <v>750</v>
      </c>
      <c r="M204" s="1">
        <v>100</v>
      </c>
      <c r="N204" s="5">
        <v>1</v>
      </c>
      <c r="Q204" s="3" t="s">
        <v>48</v>
      </c>
      <c r="T204" s="1">
        <f>1/(27*60)</f>
        <v>6.1728395061728394E-4</v>
      </c>
      <c r="U204" s="1">
        <v>20</v>
      </c>
      <c r="W204" s="1"/>
      <c r="Y204" s="7">
        <v>2005</v>
      </c>
      <c r="Z204" s="7">
        <f t="shared" si="16"/>
        <v>3.3021143769562009</v>
      </c>
      <c r="AA204" s="30"/>
      <c r="AB204" s="2" t="s">
        <v>75</v>
      </c>
      <c r="AC204" s="4"/>
      <c r="AD204" s="4" t="s">
        <v>81</v>
      </c>
    </row>
    <row r="205" spans="1:30" s="2" customFormat="1" x14ac:dyDescent="0.2">
      <c r="A205" s="2" t="s">
        <v>199</v>
      </c>
      <c r="B205" s="2" t="s">
        <v>16</v>
      </c>
      <c r="C205" s="2" t="s">
        <v>18</v>
      </c>
      <c r="D205" s="1" t="s">
        <v>38</v>
      </c>
      <c r="F205" s="2" t="s">
        <v>19</v>
      </c>
      <c r="G205" s="2" t="s">
        <v>39</v>
      </c>
      <c r="H205" s="2" t="s">
        <v>46</v>
      </c>
      <c r="I205" s="2" t="s">
        <v>45</v>
      </c>
      <c r="J205" s="1">
        <v>1</v>
      </c>
      <c r="K205" s="1">
        <f t="shared" si="15"/>
        <v>1.7</v>
      </c>
      <c r="L205" s="1">
        <v>950</v>
      </c>
      <c r="M205" s="1">
        <v>100</v>
      </c>
      <c r="N205" s="5">
        <v>0.9</v>
      </c>
      <c r="Q205" s="3" t="s">
        <v>48</v>
      </c>
      <c r="T205" s="1">
        <f t="shared" si="17"/>
        <v>5.5555555555555556E-4</v>
      </c>
      <c r="U205" s="1">
        <v>20</v>
      </c>
      <c r="W205" s="1"/>
      <c r="Y205" s="7">
        <v>130</v>
      </c>
      <c r="Z205" s="7">
        <f t="shared" si="16"/>
        <v>2.1139433523068365</v>
      </c>
      <c r="AA205" s="30"/>
      <c r="AB205" s="2" t="s">
        <v>75</v>
      </c>
      <c r="AC205" s="4"/>
      <c r="AD205" s="4" t="s">
        <v>81</v>
      </c>
    </row>
    <row r="206" spans="1:30" s="2" customFormat="1" x14ac:dyDescent="0.2">
      <c r="A206" s="2" t="s">
        <v>199</v>
      </c>
      <c r="B206" s="2" t="s">
        <v>16</v>
      </c>
      <c r="C206" s="2" t="s">
        <v>18</v>
      </c>
      <c r="D206" s="1" t="s">
        <v>45</v>
      </c>
      <c r="F206" s="2" t="s">
        <v>19</v>
      </c>
      <c r="G206" s="2" t="s">
        <v>39</v>
      </c>
      <c r="H206" s="2" t="s">
        <v>42</v>
      </c>
      <c r="I206" s="2" t="s">
        <v>74</v>
      </c>
      <c r="J206" s="1">
        <v>-1</v>
      </c>
      <c r="K206" s="1">
        <f t="shared" si="15"/>
        <v>-1.7</v>
      </c>
      <c r="L206" s="1">
        <v>950</v>
      </c>
      <c r="M206" s="1">
        <v>100</v>
      </c>
      <c r="N206" s="5">
        <v>0.6</v>
      </c>
      <c r="Q206" s="3" t="s">
        <v>47</v>
      </c>
      <c r="T206" s="1">
        <f t="shared" si="17"/>
        <v>5.5555555555555556E-4</v>
      </c>
      <c r="U206" s="1"/>
      <c r="W206" s="1">
        <v>20</v>
      </c>
      <c r="Y206" s="7">
        <v>178</v>
      </c>
      <c r="Z206" s="7">
        <f t="shared" si="16"/>
        <v>2.2504200023088936</v>
      </c>
      <c r="AA206" s="30"/>
      <c r="AB206" s="2" t="s">
        <v>75</v>
      </c>
      <c r="AC206" s="4"/>
      <c r="AD206" s="4" t="s">
        <v>81</v>
      </c>
    </row>
    <row r="207" spans="1:30" s="2" customFormat="1" x14ac:dyDescent="0.2">
      <c r="A207" s="2" t="s">
        <v>199</v>
      </c>
      <c r="B207" s="2" t="s">
        <v>16</v>
      </c>
      <c r="C207" s="2" t="s">
        <v>18</v>
      </c>
      <c r="D207" s="1" t="s">
        <v>45</v>
      </c>
      <c r="F207" s="2" t="s">
        <v>19</v>
      </c>
      <c r="G207" s="2" t="s">
        <v>39</v>
      </c>
      <c r="H207" s="2" t="s">
        <v>46</v>
      </c>
      <c r="J207" s="1">
        <v>1</v>
      </c>
      <c r="K207" s="1">
        <f t="shared" si="15"/>
        <v>1.7</v>
      </c>
      <c r="L207" s="1">
        <v>950</v>
      </c>
      <c r="M207" s="1">
        <v>100</v>
      </c>
      <c r="N207" s="5">
        <v>0.6</v>
      </c>
      <c r="Q207" s="3" t="s">
        <v>48</v>
      </c>
      <c r="T207" s="1">
        <f>1/600</f>
        <v>1.6666666666666668E-3</v>
      </c>
      <c r="U207" s="1"/>
      <c r="W207" s="1"/>
      <c r="Y207" s="7">
        <v>400</v>
      </c>
      <c r="Z207" s="7">
        <f t="shared" si="16"/>
        <v>2.6020599913279621</v>
      </c>
      <c r="AA207" s="30"/>
      <c r="AB207" s="2" t="s">
        <v>75</v>
      </c>
      <c r="AC207" s="4"/>
      <c r="AD207" s="4" t="s">
        <v>81</v>
      </c>
    </row>
    <row r="208" spans="1:30" s="2" customFormat="1" x14ac:dyDescent="0.2">
      <c r="A208" s="2" t="s">
        <v>199</v>
      </c>
      <c r="B208" s="2" t="s">
        <v>16</v>
      </c>
      <c r="C208" s="2" t="s">
        <v>18</v>
      </c>
      <c r="D208" s="1" t="s">
        <v>38</v>
      </c>
      <c r="F208" s="2" t="s">
        <v>19</v>
      </c>
      <c r="G208" s="2" t="s">
        <v>39</v>
      </c>
      <c r="H208" s="2" t="s">
        <v>42</v>
      </c>
      <c r="I208" s="2" t="s">
        <v>74</v>
      </c>
      <c r="J208" s="1">
        <v>-1</v>
      </c>
      <c r="K208" s="1">
        <f t="shared" si="15"/>
        <v>-1.7</v>
      </c>
      <c r="L208" s="1">
        <v>950</v>
      </c>
      <c r="M208" s="1">
        <v>100</v>
      </c>
      <c r="N208" s="5">
        <v>0.7</v>
      </c>
      <c r="Q208" s="3" t="s">
        <v>47</v>
      </c>
      <c r="T208" s="1">
        <f>1/1800</f>
        <v>5.5555555555555556E-4</v>
      </c>
      <c r="U208" s="1"/>
      <c r="W208" s="1">
        <v>20</v>
      </c>
      <c r="Y208" s="7">
        <v>865</v>
      </c>
      <c r="Z208" s="7">
        <f t="shared" si="16"/>
        <v>2.9370161074648138</v>
      </c>
      <c r="AA208" s="30"/>
      <c r="AB208" s="2" t="s">
        <v>75</v>
      </c>
      <c r="AC208" s="4"/>
      <c r="AD208" s="4" t="s">
        <v>81</v>
      </c>
    </row>
    <row r="209" spans="1:30" s="2" customFormat="1" x14ac:dyDescent="0.2">
      <c r="A209" s="2" t="s">
        <v>199</v>
      </c>
      <c r="B209" s="2" t="s">
        <v>16</v>
      </c>
      <c r="C209" s="2" t="s">
        <v>18</v>
      </c>
      <c r="D209" s="1" t="s">
        <v>38</v>
      </c>
      <c r="F209" s="2" t="s">
        <v>19</v>
      </c>
      <c r="G209" s="2" t="s">
        <v>39</v>
      </c>
      <c r="H209" s="2" t="s">
        <v>46</v>
      </c>
      <c r="J209" s="1">
        <v>1</v>
      </c>
      <c r="K209" s="1">
        <f t="shared" si="15"/>
        <v>1.3</v>
      </c>
      <c r="L209" s="1">
        <v>750</v>
      </c>
      <c r="M209" s="1">
        <v>100</v>
      </c>
      <c r="N209" s="5">
        <v>1.1000000000000001</v>
      </c>
      <c r="Q209" s="3" t="s">
        <v>48</v>
      </c>
      <c r="T209" s="1">
        <f>1/(7*60)</f>
        <v>2.3809523809523812E-3</v>
      </c>
      <c r="U209" s="1"/>
      <c r="W209" s="1"/>
      <c r="Y209" s="7">
        <v>1660</v>
      </c>
      <c r="Z209" s="7">
        <f t="shared" si="16"/>
        <v>3.2201080880400546</v>
      </c>
      <c r="AA209" s="30"/>
      <c r="AB209" s="2" t="s">
        <v>75</v>
      </c>
      <c r="AC209" s="4"/>
      <c r="AD209" s="4" t="s">
        <v>81</v>
      </c>
    </row>
    <row r="210" spans="1:30" s="2" customFormat="1" x14ac:dyDescent="0.2">
      <c r="A210" s="2" t="s">
        <v>199</v>
      </c>
      <c r="B210" s="2" t="s">
        <v>16</v>
      </c>
      <c r="C210" s="2" t="s">
        <v>18</v>
      </c>
      <c r="D210" s="1" t="s">
        <v>38</v>
      </c>
      <c r="F210" s="2" t="s">
        <v>19</v>
      </c>
      <c r="G210" s="2" t="s">
        <v>39</v>
      </c>
      <c r="H210" s="2" t="s">
        <v>46</v>
      </c>
      <c r="I210" s="2" t="s">
        <v>45</v>
      </c>
      <c r="J210" s="1">
        <v>1</v>
      </c>
      <c r="K210" s="1">
        <f t="shared" si="15"/>
        <v>1.3</v>
      </c>
      <c r="L210" s="1">
        <v>750</v>
      </c>
      <c r="M210" s="1">
        <v>100</v>
      </c>
      <c r="N210" s="5">
        <v>1.1000000000000001</v>
      </c>
      <c r="Q210" s="3" t="s">
        <v>48</v>
      </c>
      <c r="T210" s="1">
        <f t="shared" ref="T210:T211" si="18">1/(27*60)</f>
        <v>6.1728395061728394E-4</v>
      </c>
      <c r="U210" s="1">
        <v>20</v>
      </c>
      <c r="W210" s="1"/>
      <c r="Y210" s="7">
        <v>240</v>
      </c>
      <c r="Z210" s="7">
        <f t="shared" si="16"/>
        <v>2.3802112417116059</v>
      </c>
      <c r="AA210" s="30"/>
      <c r="AB210" s="2" t="s">
        <v>75</v>
      </c>
      <c r="AC210" s="4"/>
      <c r="AD210" s="4" t="s">
        <v>81</v>
      </c>
    </row>
    <row r="211" spans="1:30" s="2" customFormat="1" x14ac:dyDescent="0.2">
      <c r="A211" s="2" t="s">
        <v>199</v>
      </c>
      <c r="B211" s="2" t="s">
        <v>16</v>
      </c>
      <c r="C211" s="2" t="s">
        <v>18</v>
      </c>
      <c r="D211" s="1" t="s">
        <v>38</v>
      </c>
      <c r="F211" s="2" t="s">
        <v>19</v>
      </c>
      <c r="G211" s="2" t="s">
        <v>39</v>
      </c>
      <c r="H211" s="2" t="s">
        <v>42</v>
      </c>
      <c r="I211" s="2" t="s">
        <v>74</v>
      </c>
      <c r="J211" s="1">
        <v>-1</v>
      </c>
      <c r="K211" s="1">
        <f t="shared" si="15"/>
        <v>-1.3</v>
      </c>
      <c r="L211" s="1">
        <v>750</v>
      </c>
      <c r="M211" s="1">
        <v>100</v>
      </c>
      <c r="N211" s="5">
        <v>1.1000000000000001</v>
      </c>
      <c r="Q211" s="3" t="s">
        <v>47</v>
      </c>
      <c r="T211" s="1">
        <f t="shared" si="18"/>
        <v>6.1728395061728394E-4</v>
      </c>
      <c r="U211" s="1"/>
      <c r="W211" s="1">
        <v>20</v>
      </c>
      <c r="Y211" s="7">
        <v>790</v>
      </c>
      <c r="Z211" s="7">
        <f t="shared" si="16"/>
        <v>2.8976270912904414</v>
      </c>
      <c r="AA211" s="30"/>
      <c r="AB211" s="2" t="s">
        <v>75</v>
      </c>
      <c r="AC211" s="4"/>
      <c r="AD211" s="4" t="s">
        <v>81</v>
      </c>
    </row>
    <row r="212" spans="1:30" s="2" customFormat="1" x14ac:dyDescent="0.2">
      <c r="A212" s="2" t="s">
        <v>199</v>
      </c>
      <c r="B212" s="2" t="s">
        <v>16</v>
      </c>
      <c r="C212" s="2" t="s">
        <v>18</v>
      </c>
      <c r="D212" s="1" t="s">
        <v>45</v>
      </c>
      <c r="F212" s="2" t="s">
        <v>19</v>
      </c>
      <c r="G212" s="2" t="s">
        <v>39</v>
      </c>
      <c r="H212" s="2" t="s">
        <v>42</v>
      </c>
      <c r="J212" s="1">
        <v>-1</v>
      </c>
      <c r="K212" s="1">
        <f t="shared" si="15"/>
        <v>-1.3</v>
      </c>
      <c r="L212" s="1">
        <v>750</v>
      </c>
      <c r="M212" s="1">
        <v>100</v>
      </c>
      <c r="N212" s="5">
        <v>0.95</v>
      </c>
      <c r="Q212" s="3" t="s">
        <v>47</v>
      </c>
      <c r="T212" s="1">
        <f t="shared" ref="T212:T213" si="19">1/(7*60)</f>
        <v>2.3809523809523812E-3</v>
      </c>
      <c r="U212" s="1"/>
      <c r="W212" s="1"/>
      <c r="Y212" s="7">
        <v>1740</v>
      </c>
      <c r="Z212" s="7">
        <f t="shared" si="16"/>
        <v>3.2405492482825995</v>
      </c>
      <c r="AA212" s="30"/>
      <c r="AB212" s="2" t="s">
        <v>75</v>
      </c>
      <c r="AC212" s="4"/>
      <c r="AD212" s="4" t="s">
        <v>81</v>
      </c>
    </row>
    <row r="213" spans="1:30" s="2" customFormat="1" x14ac:dyDescent="0.2">
      <c r="A213" s="2" t="s">
        <v>199</v>
      </c>
      <c r="B213" s="2" t="s">
        <v>16</v>
      </c>
      <c r="C213" s="2" t="s">
        <v>18</v>
      </c>
      <c r="D213" s="1" t="s">
        <v>45</v>
      </c>
      <c r="F213" s="2" t="s">
        <v>19</v>
      </c>
      <c r="G213" s="2" t="s">
        <v>39</v>
      </c>
      <c r="H213" s="2" t="s">
        <v>42</v>
      </c>
      <c r="J213" s="1">
        <v>-1</v>
      </c>
      <c r="K213" s="1">
        <f t="shared" si="15"/>
        <v>-1.3</v>
      </c>
      <c r="L213" s="1">
        <v>750</v>
      </c>
      <c r="M213" s="1">
        <v>100</v>
      </c>
      <c r="N213" s="5">
        <v>1.05</v>
      </c>
      <c r="Q213" s="3" t="s">
        <v>47</v>
      </c>
      <c r="T213" s="1">
        <f t="shared" si="19"/>
        <v>2.3809523809523812E-3</v>
      </c>
      <c r="U213" s="1"/>
      <c r="W213" s="1"/>
      <c r="Y213" s="7">
        <v>440</v>
      </c>
      <c r="Z213" s="7">
        <f t="shared" si="16"/>
        <v>2.643452676486187</v>
      </c>
      <c r="AA213" s="30"/>
      <c r="AB213" s="2" t="s">
        <v>75</v>
      </c>
      <c r="AC213" s="4"/>
      <c r="AD213" s="4" t="s">
        <v>81</v>
      </c>
    </row>
    <row r="214" spans="1:30" s="2" customFormat="1" x14ac:dyDescent="0.2">
      <c r="A214" s="2" t="s">
        <v>199</v>
      </c>
      <c r="B214" s="2" t="s">
        <v>16</v>
      </c>
      <c r="C214" s="2" t="s">
        <v>18</v>
      </c>
      <c r="D214" s="1" t="s">
        <v>45</v>
      </c>
      <c r="F214" s="2" t="s">
        <v>19</v>
      </c>
      <c r="G214" s="2" t="s">
        <v>39</v>
      </c>
      <c r="H214" s="2" t="s">
        <v>42</v>
      </c>
      <c r="I214" s="2" t="s">
        <v>74</v>
      </c>
      <c r="J214" s="1">
        <v>-1</v>
      </c>
      <c r="K214" s="1">
        <f t="shared" si="15"/>
        <v>-1.3</v>
      </c>
      <c r="L214" s="1">
        <v>750</v>
      </c>
      <c r="M214" s="1">
        <v>100</v>
      </c>
      <c r="N214" s="5">
        <v>1.05</v>
      </c>
      <c r="Q214" s="3" t="s">
        <v>47</v>
      </c>
      <c r="T214" s="1">
        <f t="shared" ref="T214" si="20">1/(27*60)</f>
        <v>6.1728395061728394E-4</v>
      </c>
      <c r="U214" s="1"/>
      <c r="W214" s="1">
        <v>20</v>
      </c>
      <c r="Y214" s="7">
        <v>290</v>
      </c>
      <c r="Z214" s="7">
        <f t="shared" si="16"/>
        <v>2.4623979978989556</v>
      </c>
      <c r="AA214" s="30"/>
      <c r="AB214" s="2" t="s">
        <v>75</v>
      </c>
      <c r="AC214" s="4"/>
      <c r="AD214" s="4" t="s">
        <v>81</v>
      </c>
    </row>
    <row r="215" spans="1:30" s="2" customFormat="1" x14ac:dyDescent="0.2">
      <c r="A215" s="2" t="s">
        <v>199</v>
      </c>
      <c r="B215" s="2" t="s">
        <v>16</v>
      </c>
      <c r="C215" s="2" t="s">
        <v>18</v>
      </c>
      <c r="D215" s="1" t="s">
        <v>38</v>
      </c>
      <c r="F215" s="2" t="s">
        <v>19</v>
      </c>
      <c r="G215" s="2" t="s">
        <v>39</v>
      </c>
      <c r="H215" s="2" t="s">
        <v>42</v>
      </c>
      <c r="J215" s="1">
        <v>-1</v>
      </c>
      <c r="K215" s="1">
        <f t="shared" si="15"/>
        <v>-0.9</v>
      </c>
      <c r="L215" s="1">
        <v>950</v>
      </c>
      <c r="M215" s="1">
        <v>500</v>
      </c>
      <c r="N215" s="5">
        <v>1.2</v>
      </c>
      <c r="Q215" s="3" t="s">
        <v>56</v>
      </c>
      <c r="T215" s="1">
        <f>1/180</f>
        <v>5.5555555555555558E-3</v>
      </c>
      <c r="U215" s="1"/>
      <c r="W215" s="1"/>
      <c r="Y215" s="7">
        <v>280</v>
      </c>
      <c r="Z215" s="7">
        <f t="shared" si="16"/>
        <v>2.447158031342219</v>
      </c>
      <c r="AA215" s="30"/>
      <c r="AB215" s="2" t="s">
        <v>75</v>
      </c>
      <c r="AC215" s="4" t="s">
        <v>83</v>
      </c>
      <c r="AD215" s="4" t="s">
        <v>80</v>
      </c>
    </row>
    <row r="216" spans="1:30" s="2" customFormat="1" x14ac:dyDescent="0.2">
      <c r="A216" s="2" t="s">
        <v>199</v>
      </c>
      <c r="B216" s="2" t="s">
        <v>16</v>
      </c>
      <c r="C216" s="2" t="s">
        <v>18</v>
      </c>
      <c r="D216" s="1" t="s">
        <v>38</v>
      </c>
      <c r="F216" s="2" t="s">
        <v>19</v>
      </c>
      <c r="G216" s="2" t="s">
        <v>39</v>
      </c>
      <c r="H216" s="2" t="s">
        <v>46</v>
      </c>
      <c r="J216" s="1">
        <v>1</v>
      </c>
      <c r="K216" s="1">
        <f t="shared" si="15"/>
        <v>0.9</v>
      </c>
      <c r="L216" s="1">
        <v>950</v>
      </c>
      <c r="M216" s="1">
        <v>500</v>
      </c>
      <c r="N216" s="5">
        <v>0.8</v>
      </c>
      <c r="Q216" s="3" t="s">
        <v>56</v>
      </c>
      <c r="T216" s="1">
        <f t="shared" ref="T216:T217" si="21">1/180</f>
        <v>5.5555555555555558E-3</v>
      </c>
      <c r="U216" s="1"/>
      <c r="W216" s="1"/>
      <c r="Y216" s="7">
        <v>4718</v>
      </c>
      <c r="Z216" s="7">
        <f t="shared" si="16"/>
        <v>3.6737579365495763</v>
      </c>
      <c r="AA216" s="30"/>
      <c r="AB216" s="2" t="s">
        <v>75</v>
      </c>
      <c r="AC216" s="4" t="s">
        <v>83</v>
      </c>
      <c r="AD216" s="4" t="s">
        <v>80</v>
      </c>
    </row>
    <row r="217" spans="1:30" s="2" customFormat="1" x14ac:dyDescent="0.2">
      <c r="A217" s="2" t="s">
        <v>199</v>
      </c>
      <c r="B217" s="2" t="s">
        <v>16</v>
      </c>
      <c r="C217" s="2" t="s">
        <v>18</v>
      </c>
      <c r="D217" s="1" t="s">
        <v>38</v>
      </c>
      <c r="F217" s="2" t="s">
        <v>19</v>
      </c>
      <c r="G217" s="2" t="s">
        <v>39</v>
      </c>
      <c r="H217" s="2" t="s">
        <v>42</v>
      </c>
      <c r="J217" s="1">
        <v>-1</v>
      </c>
      <c r="K217" s="1">
        <f t="shared" si="15"/>
        <v>-0.9</v>
      </c>
      <c r="L217" s="1">
        <v>950</v>
      </c>
      <c r="M217" s="1">
        <v>500</v>
      </c>
      <c r="N217" s="5">
        <v>1.1000000000000001</v>
      </c>
      <c r="Q217" s="3" t="s">
        <v>47</v>
      </c>
      <c r="T217" s="1">
        <f t="shared" si="21"/>
        <v>5.5555555555555558E-3</v>
      </c>
      <c r="U217" s="1"/>
      <c r="W217" s="1"/>
      <c r="Y217" s="7">
        <v>1857</v>
      </c>
      <c r="Z217" s="7">
        <f t="shared" si="16"/>
        <v>3.2688119037397803</v>
      </c>
      <c r="AA217" s="30"/>
      <c r="AB217" s="2" t="s">
        <v>75</v>
      </c>
      <c r="AC217" s="4" t="s">
        <v>83</v>
      </c>
      <c r="AD217" s="4" t="s">
        <v>80</v>
      </c>
    </row>
    <row r="218" spans="1:30" s="2" customFormat="1" x14ac:dyDescent="0.2">
      <c r="A218" s="2">
        <v>58</v>
      </c>
      <c r="B218" s="2" t="s">
        <v>16</v>
      </c>
      <c r="C218" s="2" t="s">
        <v>18</v>
      </c>
      <c r="D218" s="1" t="s">
        <v>38</v>
      </c>
      <c r="F218" s="2" t="s">
        <v>19</v>
      </c>
      <c r="G218" s="2" t="s">
        <v>39</v>
      </c>
      <c r="H218" s="2" t="s">
        <v>46</v>
      </c>
      <c r="J218" s="1">
        <v>1</v>
      </c>
      <c r="K218" s="1">
        <f t="shared" si="15"/>
        <v>1.3</v>
      </c>
      <c r="L218" s="1">
        <v>750</v>
      </c>
      <c r="M218" s="1">
        <v>100</v>
      </c>
      <c r="N218" s="5">
        <v>1.5</v>
      </c>
      <c r="Q218" s="3" t="s">
        <v>56</v>
      </c>
      <c r="T218" s="1">
        <f>1/260</f>
        <v>3.8461538461538464E-3</v>
      </c>
      <c r="U218" s="1"/>
      <c r="W218" s="1"/>
      <c r="Y218" s="7">
        <v>654</v>
      </c>
      <c r="Z218" s="7">
        <f t="shared" si="16"/>
        <v>2.8155777483242672</v>
      </c>
      <c r="AA218" s="30"/>
      <c r="AB218" s="2" t="s">
        <v>66</v>
      </c>
      <c r="AC218" s="4"/>
      <c r="AD218" s="4" t="s">
        <v>84</v>
      </c>
    </row>
    <row r="219" spans="1:30" s="2" customFormat="1" x14ac:dyDescent="0.2">
      <c r="A219" s="2">
        <v>58</v>
      </c>
      <c r="B219" s="2" t="s">
        <v>16</v>
      </c>
      <c r="C219" s="2" t="s">
        <v>18</v>
      </c>
      <c r="D219" s="1" t="s">
        <v>38</v>
      </c>
      <c r="F219" s="2" t="s">
        <v>19</v>
      </c>
      <c r="G219" s="2" t="s">
        <v>39</v>
      </c>
      <c r="H219" s="2" t="s">
        <v>42</v>
      </c>
      <c r="J219" s="1">
        <v>-1</v>
      </c>
      <c r="K219" s="1">
        <f t="shared" si="15"/>
        <v>-1.3</v>
      </c>
      <c r="L219" s="1">
        <v>750</v>
      </c>
      <c r="M219" s="1">
        <v>100</v>
      </c>
      <c r="N219" s="5">
        <v>1.5</v>
      </c>
      <c r="Q219" s="3" t="s">
        <v>56</v>
      </c>
      <c r="T219" s="1">
        <f>1/260</f>
        <v>3.8461538461538464E-3</v>
      </c>
      <c r="U219" s="1"/>
      <c r="W219" s="1"/>
      <c r="Y219" s="7">
        <v>1907</v>
      </c>
      <c r="Z219" s="7">
        <f t="shared" si="16"/>
        <v>3.2803506930460054</v>
      </c>
      <c r="AA219" s="30"/>
      <c r="AB219" s="2" t="s">
        <v>66</v>
      </c>
      <c r="AC219" s="4"/>
      <c r="AD219" s="4" t="s">
        <v>84</v>
      </c>
    </row>
    <row r="220" spans="1:30" s="2" customFormat="1" x14ac:dyDescent="0.2">
      <c r="A220" s="2">
        <v>58</v>
      </c>
      <c r="B220" s="2" t="s">
        <v>16</v>
      </c>
      <c r="C220" s="2" t="s">
        <v>18</v>
      </c>
      <c r="D220" s="1" t="s">
        <v>38</v>
      </c>
      <c r="F220" s="2" t="s">
        <v>19</v>
      </c>
      <c r="G220" s="2" t="s">
        <v>39</v>
      </c>
      <c r="H220" s="2" t="s">
        <v>46</v>
      </c>
      <c r="I220" s="2" t="s">
        <v>45</v>
      </c>
      <c r="J220" s="1">
        <v>1</v>
      </c>
      <c r="K220" s="1">
        <f t="shared" si="15"/>
        <v>1.3</v>
      </c>
      <c r="L220" s="1">
        <v>750</v>
      </c>
      <c r="M220" s="1">
        <v>100</v>
      </c>
      <c r="N220" s="5">
        <v>1.5</v>
      </c>
      <c r="Q220" s="3" t="s">
        <v>56</v>
      </c>
      <c r="T220" s="1">
        <f>1/1460</f>
        <v>6.8493150684931507E-4</v>
      </c>
      <c r="U220" s="1">
        <v>20</v>
      </c>
      <c r="W220" s="1"/>
      <c r="Y220" s="7">
        <v>104</v>
      </c>
      <c r="Z220" s="7">
        <f t="shared" si="16"/>
        <v>2.0170333392987803</v>
      </c>
      <c r="AA220" s="30"/>
      <c r="AB220" s="2" t="s">
        <v>66</v>
      </c>
      <c r="AC220" s="4"/>
      <c r="AD220" s="4" t="s">
        <v>84</v>
      </c>
    </row>
    <row r="221" spans="1:30" s="2" customFormat="1" x14ac:dyDescent="0.2">
      <c r="A221" s="2">
        <v>58</v>
      </c>
      <c r="B221" s="2" t="s">
        <v>16</v>
      </c>
      <c r="C221" s="2" t="s">
        <v>18</v>
      </c>
      <c r="D221" s="1" t="s">
        <v>38</v>
      </c>
      <c r="F221" s="2" t="s">
        <v>19</v>
      </c>
      <c r="G221" s="2" t="s">
        <v>39</v>
      </c>
      <c r="H221" s="2" t="s">
        <v>46</v>
      </c>
      <c r="I221" s="2" t="s">
        <v>45</v>
      </c>
      <c r="J221" s="1">
        <v>1</v>
      </c>
      <c r="K221" s="1">
        <f t="shared" si="15"/>
        <v>1.3</v>
      </c>
      <c r="L221" s="1">
        <v>750</v>
      </c>
      <c r="M221" s="1">
        <v>100</v>
      </c>
      <c r="N221" s="5">
        <v>1.5</v>
      </c>
      <c r="Q221" s="3" t="s">
        <v>56</v>
      </c>
      <c r="T221" s="1">
        <f t="shared" ref="T221:T223" si="22">1/1460</f>
        <v>6.8493150684931507E-4</v>
      </c>
      <c r="U221" s="1">
        <v>20</v>
      </c>
      <c r="W221" s="1"/>
      <c r="Y221" s="7">
        <v>120</v>
      </c>
      <c r="Z221" s="7">
        <f t="shared" si="16"/>
        <v>2.0791812460476247</v>
      </c>
      <c r="AA221" s="30"/>
      <c r="AB221" s="2" t="s">
        <v>66</v>
      </c>
      <c r="AC221" s="4"/>
      <c r="AD221" s="4" t="s">
        <v>84</v>
      </c>
    </row>
    <row r="222" spans="1:30" s="2" customFormat="1" x14ac:dyDescent="0.2">
      <c r="A222" s="2">
        <v>58</v>
      </c>
      <c r="B222" s="2" t="s">
        <v>16</v>
      </c>
      <c r="C222" s="2" t="s">
        <v>18</v>
      </c>
      <c r="D222" s="1" t="s">
        <v>38</v>
      </c>
      <c r="F222" s="2" t="s">
        <v>19</v>
      </c>
      <c r="G222" s="2" t="s">
        <v>39</v>
      </c>
      <c r="H222" s="2" t="s">
        <v>42</v>
      </c>
      <c r="I222" s="2" t="s">
        <v>74</v>
      </c>
      <c r="J222" s="1">
        <v>-1</v>
      </c>
      <c r="K222" s="1">
        <f t="shared" si="15"/>
        <v>-1.3</v>
      </c>
      <c r="L222" s="1">
        <v>750</v>
      </c>
      <c r="M222" s="1">
        <v>100</v>
      </c>
      <c r="N222" s="5">
        <v>1.5</v>
      </c>
      <c r="Q222" s="3" t="s">
        <v>56</v>
      </c>
      <c r="T222" s="1">
        <f t="shared" si="22"/>
        <v>6.8493150684931507E-4</v>
      </c>
      <c r="U222" s="1"/>
      <c r="W222" s="1">
        <v>20</v>
      </c>
      <c r="Y222" s="7">
        <v>332</v>
      </c>
      <c r="Z222" s="7">
        <f t="shared" si="16"/>
        <v>2.5211380837040358</v>
      </c>
      <c r="AA222" s="30"/>
      <c r="AB222" s="2" t="s">
        <v>66</v>
      </c>
      <c r="AC222" s="4"/>
      <c r="AD222" s="4" t="s">
        <v>84</v>
      </c>
    </row>
    <row r="223" spans="1:30" s="2" customFormat="1" x14ac:dyDescent="0.2">
      <c r="A223" s="2">
        <v>58</v>
      </c>
      <c r="B223" s="2" t="s">
        <v>16</v>
      </c>
      <c r="C223" s="2" t="s">
        <v>18</v>
      </c>
      <c r="D223" s="1" t="s">
        <v>38</v>
      </c>
      <c r="F223" s="2" t="s">
        <v>19</v>
      </c>
      <c r="G223" s="2" t="s">
        <v>39</v>
      </c>
      <c r="H223" s="2" t="s">
        <v>42</v>
      </c>
      <c r="I223" s="2" t="s">
        <v>74</v>
      </c>
      <c r="J223" s="1">
        <v>-1</v>
      </c>
      <c r="K223" s="1">
        <f t="shared" si="15"/>
        <v>-1.3</v>
      </c>
      <c r="L223" s="1">
        <v>750</v>
      </c>
      <c r="M223" s="1">
        <v>100</v>
      </c>
      <c r="N223" s="5">
        <v>1.5</v>
      </c>
      <c r="Q223" s="3" t="s">
        <v>56</v>
      </c>
      <c r="T223" s="1">
        <f t="shared" si="22"/>
        <v>6.8493150684931507E-4</v>
      </c>
      <c r="U223" s="1"/>
      <c r="W223" s="1">
        <v>20</v>
      </c>
      <c r="Y223" s="7">
        <v>308</v>
      </c>
      <c r="Z223" s="7">
        <f t="shared" si="16"/>
        <v>2.4885507165004439</v>
      </c>
      <c r="AA223" s="30"/>
      <c r="AB223" s="2" t="s">
        <v>66</v>
      </c>
      <c r="AC223" s="4"/>
      <c r="AD223" s="4" t="s">
        <v>84</v>
      </c>
    </row>
    <row r="224" spans="1:30" s="2" customFormat="1" x14ac:dyDescent="0.2">
      <c r="A224" s="2">
        <v>38</v>
      </c>
      <c r="B224" s="2" t="s">
        <v>69</v>
      </c>
      <c r="C224" s="2" t="s">
        <v>17</v>
      </c>
      <c r="D224" s="1" t="s">
        <v>23</v>
      </c>
      <c r="F224" s="2" t="s">
        <v>19</v>
      </c>
      <c r="G224" s="2" t="s">
        <v>20</v>
      </c>
      <c r="I224" s="2" t="s">
        <v>74</v>
      </c>
      <c r="J224" s="1">
        <v>0</v>
      </c>
      <c r="K224" s="1">
        <f t="shared" si="15"/>
        <v>0</v>
      </c>
      <c r="L224" s="1">
        <v>982</v>
      </c>
      <c r="M224" s="1">
        <v>982</v>
      </c>
      <c r="N224" s="5">
        <v>0.6</v>
      </c>
      <c r="Q224" s="3" t="s">
        <v>47</v>
      </c>
      <c r="T224" s="1">
        <f>1/(3+120)</f>
        <v>8.130081300813009E-3</v>
      </c>
      <c r="U224" s="1"/>
      <c r="W224" s="1">
        <v>2</v>
      </c>
      <c r="Y224" s="7">
        <v>3350</v>
      </c>
      <c r="Z224" s="7">
        <f t="shared" si="16"/>
        <v>3.5250448070368443</v>
      </c>
      <c r="AA224" s="30"/>
      <c r="AB224" s="2" t="s">
        <v>70</v>
      </c>
      <c r="AC224" s="4"/>
      <c r="AD224" s="4" t="s">
        <v>71</v>
      </c>
    </row>
    <row r="225" spans="1:30" s="2" customFormat="1" x14ac:dyDescent="0.2">
      <c r="A225" s="2">
        <v>38</v>
      </c>
      <c r="B225" s="2" t="s">
        <v>69</v>
      </c>
      <c r="C225" s="2" t="s">
        <v>17</v>
      </c>
      <c r="D225" s="1" t="s">
        <v>23</v>
      </c>
      <c r="F225" s="2" t="s">
        <v>19</v>
      </c>
      <c r="G225" s="2" t="s">
        <v>20</v>
      </c>
      <c r="I225" s="2" t="s">
        <v>74</v>
      </c>
      <c r="J225" s="1">
        <v>0</v>
      </c>
      <c r="K225" s="1">
        <f t="shared" si="15"/>
        <v>0</v>
      </c>
      <c r="L225" s="1">
        <v>1093</v>
      </c>
      <c r="M225" s="1">
        <v>1093</v>
      </c>
      <c r="N225" s="5">
        <v>0.35</v>
      </c>
      <c r="Q225" s="3" t="s">
        <v>47</v>
      </c>
      <c r="T225" s="1">
        <f>1/(3+120)</f>
        <v>8.130081300813009E-3</v>
      </c>
      <c r="U225" s="1"/>
      <c r="W225" s="1">
        <v>2</v>
      </c>
      <c r="Y225" s="7">
        <v>6755</v>
      </c>
      <c r="Z225" s="7">
        <f t="shared" si="16"/>
        <v>3.8296253533580487</v>
      </c>
      <c r="AA225" s="30"/>
      <c r="AB225" s="2" t="s">
        <v>70</v>
      </c>
      <c r="AC225" s="4"/>
      <c r="AD225" s="4" t="s">
        <v>71</v>
      </c>
    </row>
    <row r="226" spans="1:30" s="2" customFormat="1" x14ac:dyDescent="0.2">
      <c r="A226" s="2" t="s">
        <v>215</v>
      </c>
      <c r="B226" s="2" t="s">
        <v>89</v>
      </c>
      <c r="C226" s="2" t="s">
        <v>17</v>
      </c>
      <c r="D226" s="1" t="s">
        <v>23</v>
      </c>
      <c r="F226" s="2" t="s">
        <v>19</v>
      </c>
      <c r="G226" s="2" t="s">
        <v>20</v>
      </c>
      <c r="I226" s="2" t="s">
        <v>73</v>
      </c>
      <c r="J226" s="1">
        <v>0</v>
      </c>
      <c r="K226" s="1">
        <f t="shared" si="15"/>
        <v>0</v>
      </c>
      <c r="L226" s="1">
        <v>950</v>
      </c>
      <c r="M226" s="1">
        <v>950</v>
      </c>
      <c r="N226" s="5">
        <v>1</v>
      </c>
      <c r="Q226" s="3" t="s">
        <v>48</v>
      </c>
      <c r="T226" s="1">
        <f>1/4</f>
        <v>0.25</v>
      </c>
      <c r="U226" s="1">
        <f>1/60</f>
        <v>1.6666666666666666E-2</v>
      </c>
      <c r="W226" s="1">
        <f>1/60</f>
        <v>1.6666666666666666E-2</v>
      </c>
      <c r="Y226" s="7">
        <v>4944</v>
      </c>
      <c r="Z226" s="7">
        <f t="shared" si="16"/>
        <v>3.6940784620807592</v>
      </c>
      <c r="AA226" s="30"/>
      <c r="AB226" s="2" t="s">
        <v>94</v>
      </c>
      <c r="AC226" s="4" t="s">
        <v>214</v>
      </c>
      <c r="AD226" s="4" t="s">
        <v>213</v>
      </c>
    </row>
    <row r="227" spans="1:30" s="2" customFormat="1" x14ac:dyDescent="0.2">
      <c r="A227" s="2" t="s">
        <v>215</v>
      </c>
      <c r="B227" s="2" t="s">
        <v>89</v>
      </c>
      <c r="C227" s="2" t="s">
        <v>17</v>
      </c>
      <c r="D227" s="1" t="s">
        <v>23</v>
      </c>
      <c r="F227" s="2" t="s">
        <v>19</v>
      </c>
      <c r="G227" s="2" t="s">
        <v>20</v>
      </c>
      <c r="I227" s="2" t="s">
        <v>73</v>
      </c>
      <c r="J227" s="1">
        <v>0</v>
      </c>
      <c r="K227" s="1">
        <f t="shared" si="15"/>
        <v>0</v>
      </c>
      <c r="L227" s="1">
        <v>950</v>
      </c>
      <c r="M227" s="1">
        <v>950</v>
      </c>
      <c r="N227" s="5">
        <v>0.8</v>
      </c>
      <c r="Q227" s="3" t="s">
        <v>48</v>
      </c>
      <c r="T227" s="1">
        <f t="shared" ref="T227:T228" si="23">1/4</f>
        <v>0.25</v>
      </c>
      <c r="U227" s="1">
        <f t="shared" ref="U227:U228" si="24">1/60</f>
        <v>1.6666666666666666E-2</v>
      </c>
      <c r="W227" s="1">
        <f t="shared" ref="W227:W228" si="25">1/60</f>
        <v>1.6666666666666666E-2</v>
      </c>
      <c r="Y227" s="7">
        <v>11115</v>
      </c>
      <c r="Z227" s="7">
        <f t="shared" si="16"/>
        <v>4.0459094670350089</v>
      </c>
      <c r="AA227" s="30"/>
      <c r="AB227" s="2" t="s">
        <v>94</v>
      </c>
      <c r="AC227" s="4" t="s">
        <v>214</v>
      </c>
      <c r="AD227" s="4" t="s">
        <v>213</v>
      </c>
    </row>
    <row r="228" spans="1:30" s="2" customFormat="1" x14ac:dyDescent="0.2">
      <c r="A228" s="2" t="s">
        <v>215</v>
      </c>
      <c r="B228" s="2" t="s">
        <v>89</v>
      </c>
      <c r="C228" s="2" t="s">
        <v>17</v>
      </c>
      <c r="D228" s="1" t="s">
        <v>23</v>
      </c>
      <c r="F228" s="2" t="s">
        <v>19</v>
      </c>
      <c r="G228" s="2" t="s">
        <v>20</v>
      </c>
      <c r="I228" s="2" t="s">
        <v>73</v>
      </c>
      <c r="J228" s="1">
        <v>0</v>
      </c>
      <c r="K228" s="1">
        <f t="shared" si="15"/>
        <v>0</v>
      </c>
      <c r="L228" s="1">
        <v>950</v>
      </c>
      <c r="M228" s="1">
        <v>950</v>
      </c>
      <c r="N228" s="5">
        <v>0.6</v>
      </c>
      <c r="Q228" s="3" t="s">
        <v>48</v>
      </c>
      <c r="T228" s="1">
        <f t="shared" si="23"/>
        <v>0.25</v>
      </c>
      <c r="U228" s="1">
        <f t="shared" si="24"/>
        <v>1.6666666666666666E-2</v>
      </c>
      <c r="W228" s="1">
        <f t="shared" si="25"/>
        <v>1.6666666666666666E-2</v>
      </c>
      <c r="Y228" s="7">
        <v>68469</v>
      </c>
      <c r="Z228" s="7">
        <f t="shared" si="16"/>
        <v>4.835493984977683</v>
      </c>
      <c r="AA228" s="30"/>
      <c r="AB228" s="2" t="s">
        <v>94</v>
      </c>
      <c r="AC228" s="4" t="s">
        <v>214</v>
      </c>
      <c r="AD228" s="4" t="s">
        <v>213</v>
      </c>
    </row>
    <row r="229" spans="1:30" s="2" customFormat="1" x14ac:dyDescent="0.2">
      <c r="A229" s="2">
        <v>5</v>
      </c>
      <c r="B229" s="2" t="s">
        <v>89</v>
      </c>
      <c r="C229" s="2" t="s">
        <v>17</v>
      </c>
      <c r="D229" s="1" t="s">
        <v>23</v>
      </c>
      <c r="F229" s="2" t="s">
        <v>19</v>
      </c>
      <c r="G229" s="2" t="s">
        <v>39</v>
      </c>
      <c r="H229" s="2" t="s">
        <v>42</v>
      </c>
      <c r="J229" s="1">
        <v>-1</v>
      </c>
      <c r="K229" s="1">
        <f t="shared" si="15"/>
        <v>-1.1000000000000001</v>
      </c>
      <c r="L229" s="1">
        <v>950</v>
      </c>
      <c r="M229" s="1">
        <v>400</v>
      </c>
      <c r="N229" s="5">
        <v>1</v>
      </c>
      <c r="Q229" s="3" t="s">
        <v>56</v>
      </c>
      <c r="T229" s="1">
        <f>1/180</f>
        <v>5.5555555555555558E-3</v>
      </c>
      <c r="U229" s="1"/>
      <c r="W229" s="1"/>
      <c r="Y229" s="7">
        <v>1600</v>
      </c>
      <c r="Z229" s="7">
        <f t="shared" si="16"/>
        <v>3.2041199826559246</v>
      </c>
      <c r="AA229" s="30"/>
      <c r="AB229" s="2" t="s">
        <v>94</v>
      </c>
      <c r="AC229" s="4" t="s">
        <v>91</v>
      </c>
      <c r="AD229" s="4" t="s">
        <v>90</v>
      </c>
    </row>
    <row r="230" spans="1:30" s="2" customFormat="1" x14ac:dyDescent="0.2">
      <c r="A230" s="2">
        <v>5</v>
      </c>
      <c r="B230" s="2" t="s">
        <v>89</v>
      </c>
      <c r="C230" s="2" t="s">
        <v>17</v>
      </c>
      <c r="D230" s="1" t="s">
        <v>23</v>
      </c>
      <c r="F230" s="2" t="s">
        <v>19</v>
      </c>
      <c r="G230" s="2" t="s">
        <v>39</v>
      </c>
      <c r="H230" s="2" t="s">
        <v>42</v>
      </c>
      <c r="J230" s="1">
        <v>-1</v>
      </c>
      <c r="K230" s="1">
        <f t="shared" si="15"/>
        <v>-1.1000000000000001</v>
      </c>
      <c r="L230" s="1">
        <v>950</v>
      </c>
      <c r="M230" s="1">
        <v>400</v>
      </c>
      <c r="N230" s="5">
        <v>0.8</v>
      </c>
      <c r="Q230" s="3" t="s">
        <v>56</v>
      </c>
      <c r="T230" s="1">
        <f t="shared" ref="T230:T234" si="26">1/180</f>
        <v>5.5555555555555558E-3</v>
      </c>
      <c r="U230" s="1"/>
      <c r="W230" s="1"/>
      <c r="Y230" s="7">
        <v>6792</v>
      </c>
      <c r="Z230" s="7">
        <f t="shared" si="16"/>
        <v>3.8319976772358957</v>
      </c>
      <c r="AA230" s="30"/>
      <c r="AB230" s="2" t="s">
        <v>94</v>
      </c>
      <c r="AC230" s="4" t="s">
        <v>91</v>
      </c>
      <c r="AD230" s="4" t="s">
        <v>90</v>
      </c>
    </row>
    <row r="231" spans="1:30" s="2" customFormat="1" x14ac:dyDescent="0.2">
      <c r="A231" s="2">
        <v>5</v>
      </c>
      <c r="B231" s="2" t="s">
        <v>89</v>
      </c>
      <c r="C231" s="2" t="s">
        <v>17</v>
      </c>
      <c r="D231" s="1" t="s">
        <v>23</v>
      </c>
      <c r="F231" s="2" t="s">
        <v>19</v>
      </c>
      <c r="G231" s="2" t="s">
        <v>39</v>
      </c>
      <c r="H231" s="2" t="s">
        <v>42</v>
      </c>
      <c r="J231" s="1">
        <v>-1</v>
      </c>
      <c r="K231" s="1">
        <f t="shared" si="15"/>
        <v>-1.1000000000000001</v>
      </c>
      <c r="L231" s="1">
        <v>950</v>
      </c>
      <c r="M231" s="1">
        <v>400</v>
      </c>
      <c r="N231" s="5">
        <v>0.6</v>
      </c>
      <c r="Q231" s="3" t="s">
        <v>56</v>
      </c>
      <c r="T231" s="1">
        <f t="shared" si="26"/>
        <v>5.5555555555555558E-3</v>
      </c>
      <c r="U231" s="1"/>
      <c r="W231" s="1"/>
      <c r="Y231" s="7">
        <v>27099</v>
      </c>
      <c r="Z231" s="7">
        <f t="shared" si="16"/>
        <v>4.4329532649520837</v>
      </c>
      <c r="AA231" s="30"/>
      <c r="AB231" s="2" t="s">
        <v>94</v>
      </c>
      <c r="AC231" s="4" t="s">
        <v>91</v>
      </c>
      <c r="AD231" s="4" t="s">
        <v>90</v>
      </c>
    </row>
    <row r="232" spans="1:30" s="2" customFormat="1" x14ac:dyDescent="0.2">
      <c r="A232" s="2">
        <v>5</v>
      </c>
      <c r="B232" s="2" t="s">
        <v>89</v>
      </c>
      <c r="C232" s="2" t="s">
        <v>17</v>
      </c>
      <c r="D232" s="1" t="s">
        <v>23</v>
      </c>
      <c r="F232" s="2" t="s">
        <v>19</v>
      </c>
      <c r="G232" s="2" t="s">
        <v>39</v>
      </c>
      <c r="H232" s="2" t="s">
        <v>42</v>
      </c>
      <c r="J232" s="1">
        <v>-1</v>
      </c>
      <c r="K232" s="1">
        <f t="shared" si="15"/>
        <v>-1.1000000000000001</v>
      </c>
      <c r="L232" s="1">
        <v>950</v>
      </c>
      <c r="M232" s="1">
        <v>400</v>
      </c>
      <c r="N232" s="5">
        <v>1</v>
      </c>
      <c r="Q232" s="3" t="s">
        <v>56</v>
      </c>
      <c r="T232" s="1">
        <f t="shared" si="26"/>
        <v>5.5555555555555558E-3</v>
      </c>
      <c r="U232" s="1"/>
      <c r="W232" s="1"/>
      <c r="Y232" s="7">
        <v>1410</v>
      </c>
      <c r="Z232" s="7">
        <f t="shared" si="16"/>
        <v>3.1492191126553797</v>
      </c>
      <c r="AA232" s="30"/>
      <c r="AB232" s="2" t="s">
        <v>94</v>
      </c>
      <c r="AC232" s="4" t="s">
        <v>92</v>
      </c>
      <c r="AD232" s="4" t="s">
        <v>93</v>
      </c>
    </row>
    <row r="233" spans="1:30" s="2" customFormat="1" x14ac:dyDescent="0.2">
      <c r="A233" s="2">
        <v>5</v>
      </c>
      <c r="B233" s="2" t="s">
        <v>89</v>
      </c>
      <c r="C233" s="2" t="s">
        <v>17</v>
      </c>
      <c r="D233" s="1" t="s">
        <v>23</v>
      </c>
      <c r="F233" s="2" t="s">
        <v>19</v>
      </c>
      <c r="G233" s="2" t="s">
        <v>39</v>
      </c>
      <c r="H233" s="2" t="s">
        <v>42</v>
      </c>
      <c r="J233" s="1">
        <v>-1</v>
      </c>
      <c r="K233" s="1">
        <f t="shared" si="15"/>
        <v>-1.1000000000000001</v>
      </c>
      <c r="L233" s="1">
        <v>950</v>
      </c>
      <c r="M233" s="1">
        <v>400</v>
      </c>
      <c r="N233" s="5">
        <v>1</v>
      </c>
      <c r="Q233" s="3" t="s">
        <v>56</v>
      </c>
      <c r="T233" s="1">
        <f t="shared" si="26"/>
        <v>5.5555555555555558E-3</v>
      </c>
      <c r="U233" s="1"/>
      <c r="W233" s="1"/>
      <c r="Y233" s="7">
        <v>2689</v>
      </c>
      <c r="Z233" s="7">
        <f t="shared" si="16"/>
        <v>3.4295908022233013</v>
      </c>
      <c r="AA233" s="30"/>
      <c r="AB233" s="2" t="s">
        <v>94</v>
      </c>
      <c r="AC233" s="4" t="s">
        <v>92</v>
      </c>
      <c r="AD233" s="4" t="s">
        <v>93</v>
      </c>
    </row>
    <row r="234" spans="1:30" s="2" customFormat="1" x14ac:dyDescent="0.2">
      <c r="A234" s="2">
        <v>5</v>
      </c>
      <c r="B234" s="2" t="s">
        <v>89</v>
      </c>
      <c r="C234" s="2" t="s">
        <v>17</v>
      </c>
      <c r="D234" s="1" t="s">
        <v>23</v>
      </c>
      <c r="F234" s="2" t="s">
        <v>19</v>
      </c>
      <c r="G234" s="2" t="s">
        <v>39</v>
      </c>
      <c r="H234" s="2" t="s">
        <v>42</v>
      </c>
      <c r="J234" s="1">
        <v>-1</v>
      </c>
      <c r="K234" s="1">
        <f t="shared" si="15"/>
        <v>-1.1000000000000001</v>
      </c>
      <c r="L234" s="1">
        <v>950</v>
      </c>
      <c r="M234" s="1">
        <v>400</v>
      </c>
      <c r="N234" s="5">
        <v>0.8</v>
      </c>
      <c r="Q234" s="3" t="s">
        <v>56</v>
      </c>
      <c r="T234" s="1">
        <f t="shared" si="26"/>
        <v>5.5555555555555558E-3</v>
      </c>
      <c r="U234" s="1"/>
      <c r="W234" s="1"/>
      <c r="Y234" s="7">
        <v>5271</v>
      </c>
      <c r="Z234" s="7">
        <f t="shared" si="16"/>
        <v>3.7218930162149566</v>
      </c>
      <c r="AA234" s="30"/>
      <c r="AB234" s="2" t="s">
        <v>94</v>
      </c>
      <c r="AC234" s="4" t="s">
        <v>92</v>
      </c>
      <c r="AD234" s="4" t="s">
        <v>93</v>
      </c>
    </row>
    <row r="235" spans="1:30" s="2" customFormat="1" x14ac:dyDescent="0.2">
      <c r="A235" s="2">
        <v>6</v>
      </c>
      <c r="B235" s="2" t="s">
        <v>89</v>
      </c>
      <c r="C235" s="2" t="s">
        <v>17</v>
      </c>
      <c r="D235" s="1" t="s">
        <v>23</v>
      </c>
      <c r="E235" s="2" t="s">
        <v>96</v>
      </c>
      <c r="F235" s="2" t="s">
        <v>19</v>
      </c>
      <c r="G235" s="2" t="s">
        <v>39</v>
      </c>
      <c r="H235" s="2" t="s">
        <v>46</v>
      </c>
      <c r="I235" s="2" t="s">
        <v>45</v>
      </c>
      <c r="J235" s="1">
        <v>1</v>
      </c>
      <c r="K235" s="1">
        <f t="shared" si="15"/>
        <v>1</v>
      </c>
      <c r="L235" s="1">
        <v>950</v>
      </c>
      <c r="M235" s="1">
        <v>450</v>
      </c>
      <c r="N235" s="5">
        <v>0.9</v>
      </c>
      <c r="Q235" s="3" t="s">
        <v>48</v>
      </c>
      <c r="T235" s="1">
        <f>1/61</f>
        <v>1.6393442622950821E-2</v>
      </c>
      <c r="U235" s="1">
        <f t="shared" ref="U235:U237" si="27">1/60</f>
        <v>1.6666666666666666E-2</v>
      </c>
      <c r="W235" s="1"/>
      <c r="Y235" s="7">
        <v>2391</v>
      </c>
      <c r="Z235" s="7">
        <f t="shared" si="16"/>
        <v>3.3785795761157744</v>
      </c>
      <c r="AA235" s="30"/>
      <c r="AB235" s="2" t="s">
        <v>66</v>
      </c>
      <c r="AC235" s="4" t="s">
        <v>147</v>
      </c>
      <c r="AD235" s="4" t="s">
        <v>95</v>
      </c>
    </row>
    <row r="236" spans="1:30" s="2" customFormat="1" x14ac:dyDescent="0.2">
      <c r="A236" s="2">
        <v>6</v>
      </c>
      <c r="B236" s="2" t="s">
        <v>89</v>
      </c>
      <c r="C236" s="2" t="s">
        <v>17</v>
      </c>
      <c r="D236" s="1" t="s">
        <v>23</v>
      </c>
      <c r="E236" s="2" t="s">
        <v>96</v>
      </c>
      <c r="F236" s="2" t="s">
        <v>19</v>
      </c>
      <c r="G236" s="2" t="s">
        <v>39</v>
      </c>
      <c r="H236" s="2" t="s">
        <v>46</v>
      </c>
      <c r="I236" s="2" t="s">
        <v>45</v>
      </c>
      <c r="J236" s="1">
        <v>1</v>
      </c>
      <c r="K236" s="1">
        <f t="shared" si="15"/>
        <v>1</v>
      </c>
      <c r="L236" s="1">
        <v>950</v>
      </c>
      <c r="M236" s="1">
        <v>450</v>
      </c>
      <c r="N236" s="5">
        <v>0.8</v>
      </c>
      <c r="Q236" s="3" t="s">
        <v>48</v>
      </c>
      <c r="T236" s="1">
        <f t="shared" ref="T236:T237" si="28">1/61</f>
        <v>1.6393442622950821E-2</v>
      </c>
      <c r="U236" s="1">
        <f t="shared" si="27"/>
        <v>1.6666666666666666E-2</v>
      </c>
      <c r="W236" s="1"/>
      <c r="Y236" s="7">
        <v>5106</v>
      </c>
      <c r="Z236" s="7">
        <f t="shared" si="16"/>
        <v>3.7080808104682315</v>
      </c>
      <c r="AA236" s="30"/>
      <c r="AB236" s="2" t="s">
        <v>66</v>
      </c>
      <c r="AC236" s="4" t="s">
        <v>147</v>
      </c>
      <c r="AD236" s="4" t="s">
        <v>95</v>
      </c>
    </row>
    <row r="237" spans="1:30" s="2" customFormat="1" x14ac:dyDescent="0.2">
      <c r="A237" s="2">
        <v>6</v>
      </c>
      <c r="B237" s="2" t="s">
        <v>89</v>
      </c>
      <c r="C237" s="2" t="s">
        <v>17</v>
      </c>
      <c r="D237" s="1" t="s">
        <v>23</v>
      </c>
      <c r="E237" s="2" t="s">
        <v>96</v>
      </c>
      <c r="F237" s="2" t="s">
        <v>19</v>
      </c>
      <c r="G237" s="2" t="s">
        <v>39</v>
      </c>
      <c r="H237" s="2" t="s">
        <v>46</v>
      </c>
      <c r="I237" s="2" t="s">
        <v>45</v>
      </c>
      <c r="J237" s="1">
        <v>1</v>
      </c>
      <c r="K237" s="1">
        <f t="shared" si="15"/>
        <v>1</v>
      </c>
      <c r="L237" s="1">
        <v>950</v>
      </c>
      <c r="M237" s="1">
        <v>450</v>
      </c>
      <c r="N237" s="5">
        <v>0.7</v>
      </c>
      <c r="Q237" s="3" t="s">
        <v>48</v>
      </c>
      <c r="T237" s="1">
        <f t="shared" si="28"/>
        <v>1.6393442622950821E-2</v>
      </c>
      <c r="U237" s="1">
        <f t="shared" si="27"/>
        <v>1.6666666666666666E-2</v>
      </c>
      <c r="W237" s="1"/>
      <c r="Y237" s="7">
        <v>18961</v>
      </c>
      <c r="Z237" s="7">
        <f t="shared" si="16"/>
        <v>4.2778612382251167</v>
      </c>
      <c r="AA237" s="30"/>
      <c r="AB237" s="2" t="s">
        <v>66</v>
      </c>
      <c r="AC237" s="4" t="s">
        <v>147</v>
      </c>
      <c r="AD237" s="4" t="s">
        <v>95</v>
      </c>
    </row>
    <row r="238" spans="1:30" s="2" customFormat="1" x14ac:dyDescent="0.2">
      <c r="A238" s="2">
        <v>7</v>
      </c>
      <c r="B238" s="2" t="s">
        <v>89</v>
      </c>
      <c r="C238" s="2" t="s">
        <v>17</v>
      </c>
      <c r="D238" s="1" t="s">
        <v>23</v>
      </c>
      <c r="E238" s="2" t="s">
        <v>65</v>
      </c>
      <c r="F238" s="2" t="s">
        <v>19</v>
      </c>
      <c r="G238" s="2" t="s">
        <v>39</v>
      </c>
      <c r="H238" s="2" t="s">
        <v>42</v>
      </c>
      <c r="I238" s="2" t="s">
        <v>74</v>
      </c>
      <c r="J238" s="1">
        <v>-1</v>
      </c>
      <c r="K238" s="1">
        <f t="shared" ref="K238:K301" si="29">(L238-M238)/$K$2*J238</f>
        <v>-1.8</v>
      </c>
      <c r="L238" s="1">
        <v>1000</v>
      </c>
      <c r="M238" s="1">
        <v>100</v>
      </c>
      <c r="N238" s="5">
        <v>0.99639999999999995</v>
      </c>
      <c r="Q238" s="3" t="s">
        <v>47</v>
      </c>
      <c r="T238" s="1">
        <f>1/777</f>
        <v>1.287001287001287E-3</v>
      </c>
      <c r="U238" s="1"/>
      <c r="W238" s="1">
        <v>5</v>
      </c>
      <c r="Y238" s="7">
        <v>78</v>
      </c>
      <c r="Z238" s="7">
        <f t="shared" si="16"/>
        <v>1.8920946026904801</v>
      </c>
      <c r="AA238" s="30"/>
      <c r="AC238" s="4" t="s">
        <v>98</v>
      </c>
      <c r="AD238" s="4" t="s">
        <v>97</v>
      </c>
    </row>
    <row r="239" spans="1:30" s="2" customFormat="1" x14ac:dyDescent="0.2">
      <c r="A239" s="2">
        <v>7</v>
      </c>
      <c r="B239" s="2" t="s">
        <v>89</v>
      </c>
      <c r="C239" s="2" t="s">
        <v>17</v>
      </c>
      <c r="D239" s="1" t="s">
        <v>23</v>
      </c>
      <c r="E239" s="2" t="s">
        <v>65</v>
      </c>
      <c r="F239" s="2" t="s">
        <v>19</v>
      </c>
      <c r="G239" s="2" t="s">
        <v>39</v>
      </c>
      <c r="H239" s="2" t="s">
        <v>42</v>
      </c>
      <c r="I239" s="2" t="s">
        <v>74</v>
      </c>
      <c r="J239" s="1">
        <v>-1</v>
      </c>
      <c r="K239" s="1">
        <f t="shared" si="29"/>
        <v>-1.8</v>
      </c>
      <c r="L239" s="1">
        <v>1000</v>
      </c>
      <c r="M239" s="1">
        <v>100</v>
      </c>
      <c r="N239" s="5">
        <v>0.91</v>
      </c>
      <c r="Q239" s="3" t="s">
        <v>47</v>
      </c>
      <c r="T239" s="1">
        <f t="shared" ref="T239:T245" si="30">1/777</f>
        <v>1.287001287001287E-3</v>
      </c>
      <c r="U239" s="1"/>
      <c r="W239" s="1">
        <v>5</v>
      </c>
      <c r="Y239" s="7">
        <v>190</v>
      </c>
      <c r="Z239" s="7">
        <f t="shared" si="16"/>
        <v>2.2787536009528289</v>
      </c>
      <c r="AA239" s="30"/>
      <c r="AC239" s="4" t="s">
        <v>98</v>
      </c>
      <c r="AD239" s="4" t="s">
        <v>97</v>
      </c>
    </row>
    <row r="240" spans="1:30" s="2" customFormat="1" x14ac:dyDescent="0.2">
      <c r="A240" s="2">
        <v>7</v>
      </c>
      <c r="B240" s="2" t="s">
        <v>89</v>
      </c>
      <c r="C240" s="2" t="s">
        <v>17</v>
      </c>
      <c r="D240" s="1" t="s">
        <v>23</v>
      </c>
      <c r="E240" s="2" t="s">
        <v>65</v>
      </c>
      <c r="F240" s="2" t="s">
        <v>19</v>
      </c>
      <c r="G240" s="2" t="s">
        <v>39</v>
      </c>
      <c r="H240" s="2" t="s">
        <v>42</v>
      </c>
      <c r="I240" s="2" t="s">
        <v>74</v>
      </c>
      <c r="J240" s="1">
        <v>-1</v>
      </c>
      <c r="K240" s="1">
        <f t="shared" si="29"/>
        <v>-1.8</v>
      </c>
      <c r="L240" s="1">
        <v>1000</v>
      </c>
      <c r="M240" s="1">
        <v>100</v>
      </c>
      <c r="N240" s="5">
        <v>0.80089999999999995</v>
      </c>
      <c r="Q240" s="3" t="s">
        <v>47</v>
      </c>
      <c r="T240" s="1">
        <f t="shared" si="30"/>
        <v>1.287001287001287E-3</v>
      </c>
      <c r="U240" s="1"/>
      <c r="W240" s="1">
        <v>5</v>
      </c>
      <c r="Y240" s="7">
        <v>361</v>
      </c>
      <c r="Z240" s="7">
        <f t="shared" si="16"/>
        <v>2.5575072019056577</v>
      </c>
      <c r="AA240" s="30"/>
      <c r="AC240" s="4" t="s">
        <v>98</v>
      </c>
      <c r="AD240" s="4" t="s">
        <v>97</v>
      </c>
    </row>
    <row r="241" spans="1:30" s="2" customFormat="1" x14ac:dyDescent="0.2">
      <c r="A241" s="2">
        <v>7</v>
      </c>
      <c r="B241" s="2" t="s">
        <v>89</v>
      </c>
      <c r="C241" s="2" t="s">
        <v>17</v>
      </c>
      <c r="D241" s="1" t="s">
        <v>23</v>
      </c>
      <c r="E241" s="2" t="s">
        <v>65</v>
      </c>
      <c r="F241" s="2" t="s">
        <v>19</v>
      </c>
      <c r="G241" s="2" t="s">
        <v>39</v>
      </c>
      <c r="H241" s="2" t="s">
        <v>42</v>
      </c>
      <c r="I241" s="2" t="s">
        <v>74</v>
      </c>
      <c r="J241" s="1">
        <v>-1</v>
      </c>
      <c r="K241" s="1">
        <f t="shared" si="29"/>
        <v>-1.8</v>
      </c>
      <c r="L241" s="1">
        <v>1000</v>
      </c>
      <c r="M241" s="1">
        <v>100</v>
      </c>
      <c r="N241" s="5">
        <v>0.70899999999999996</v>
      </c>
      <c r="Q241" s="3" t="s">
        <v>47</v>
      </c>
      <c r="T241" s="1">
        <f t="shared" si="30"/>
        <v>1.287001287001287E-3</v>
      </c>
      <c r="U241" s="1"/>
      <c r="W241" s="1">
        <v>5</v>
      </c>
      <c r="Y241" s="7">
        <v>774</v>
      </c>
      <c r="Z241" s="7">
        <f t="shared" si="16"/>
        <v>2.8887409606828922</v>
      </c>
      <c r="AA241" s="30"/>
      <c r="AC241" s="4" t="s">
        <v>98</v>
      </c>
      <c r="AD241" s="4" t="s">
        <v>97</v>
      </c>
    </row>
    <row r="242" spans="1:30" s="2" customFormat="1" x14ac:dyDescent="0.2">
      <c r="A242" s="2">
        <v>7</v>
      </c>
      <c r="B242" s="2" t="s">
        <v>89</v>
      </c>
      <c r="C242" s="2" t="s">
        <v>17</v>
      </c>
      <c r="D242" s="1" t="s">
        <v>23</v>
      </c>
      <c r="E242" s="2" t="s">
        <v>148</v>
      </c>
      <c r="F242" s="2" t="s">
        <v>19</v>
      </c>
      <c r="G242" s="2" t="s">
        <v>39</v>
      </c>
      <c r="H242" s="2" t="s">
        <v>42</v>
      </c>
      <c r="I242" s="2" t="s">
        <v>74</v>
      </c>
      <c r="J242" s="1">
        <v>-1</v>
      </c>
      <c r="K242" s="1">
        <f t="shared" si="29"/>
        <v>-1.8</v>
      </c>
      <c r="L242" s="1">
        <v>1000</v>
      </c>
      <c r="M242" s="1">
        <v>100</v>
      </c>
      <c r="N242" s="5">
        <v>1.0987</v>
      </c>
      <c r="Q242" s="3" t="s">
        <v>47</v>
      </c>
      <c r="T242" s="1">
        <f t="shared" si="30"/>
        <v>1.287001287001287E-3</v>
      </c>
      <c r="U242" s="1"/>
      <c r="W242" s="1">
        <v>5</v>
      </c>
      <c r="Y242" s="7">
        <v>59</v>
      </c>
      <c r="Z242" s="7">
        <f t="shared" si="16"/>
        <v>1.7708520116421442</v>
      </c>
      <c r="AA242" s="30"/>
      <c r="AC242" s="4" t="s">
        <v>99</v>
      </c>
      <c r="AD242" s="4" t="s">
        <v>97</v>
      </c>
    </row>
    <row r="243" spans="1:30" s="2" customFormat="1" x14ac:dyDescent="0.2">
      <c r="A243" s="2">
        <v>7</v>
      </c>
      <c r="B243" s="2" t="s">
        <v>89</v>
      </c>
      <c r="C243" s="2" t="s">
        <v>17</v>
      </c>
      <c r="D243" s="1" t="s">
        <v>23</v>
      </c>
      <c r="E243" s="2" t="s">
        <v>148</v>
      </c>
      <c r="F243" s="2" t="s">
        <v>19</v>
      </c>
      <c r="G243" s="2" t="s">
        <v>39</v>
      </c>
      <c r="H243" s="2" t="s">
        <v>42</v>
      </c>
      <c r="I243" s="2" t="s">
        <v>74</v>
      </c>
      <c r="J243" s="1">
        <v>-1</v>
      </c>
      <c r="K243" s="1">
        <f t="shared" si="29"/>
        <v>-1.8</v>
      </c>
      <c r="L243" s="1">
        <v>1000</v>
      </c>
      <c r="M243" s="1">
        <v>100</v>
      </c>
      <c r="N243" s="5">
        <v>1</v>
      </c>
      <c r="Q243" s="3" t="s">
        <v>47</v>
      </c>
      <c r="T243" s="1">
        <f t="shared" si="30"/>
        <v>1.287001287001287E-3</v>
      </c>
      <c r="U243" s="1"/>
      <c r="W243" s="1">
        <v>5</v>
      </c>
      <c r="Y243" s="7">
        <v>62</v>
      </c>
      <c r="Z243" s="7">
        <f t="shared" si="16"/>
        <v>1.7923916894982537</v>
      </c>
      <c r="AA243" s="30"/>
      <c r="AC243" s="4" t="s">
        <v>99</v>
      </c>
      <c r="AD243" s="4" t="s">
        <v>97</v>
      </c>
    </row>
    <row r="244" spans="1:30" s="2" customFormat="1" x14ac:dyDescent="0.2">
      <c r="A244" s="2">
        <v>7</v>
      </c>
      <c r="B244" s="2" t="s">
        <v>89</v>
      </c>
      <c r="C244" s="2" t="s">
        <v>17</v>
      </c>
      <c r="D244" s="1" t="s">
        <v>23</v>
      </c>
      <c r="E244" s="2" t="s">
        <v>148</v>
      </c>
      <c r="F244" s="2" t="s">
        <v>19</v>
      </c>
      <c r="G244" s="2" t="s">
        <v>39</v>
      </c>
      <c r="H244" s="2" t="s">
        <v>42</v>
      </c>
      <c r="I244" s="2" t="s">
        <v>74</v>
      </c>
      <c r="J244" s="1">
        <v>-1</v>
      </c>
      <c r="K244" s="1">
        <f t="shared" si="29"/>
        <v>-1.8</v>
      </c>
      <c r="L244" s="1">
        <v>1000</v>
      </c>
      <c r="M244" s="1">
        <v>100</v>
      </c>
      <c r="N244" s="5">
        <v>0.80179999999999996</v>
      </c>
      <c r="Q244" s="3" t="s">
        <v>47</v>
      </c>
      <c r="T244" s="1">
        <f t="shared" si="30"/>
        <v>1.287001287001287E-3</v>
      </c>
      <c r="U244" s="1"/>
      <c r="W244" s="1">
        <v>5</v>
      </c>
      <c r="Y244" s="7">
        <v>446</v>
      </c>
      <c r="Z244" s="7">
        <f t="shared" si="16"/>
        <v>2.6493348587121419</v>
      </c>
      <c r="AA244" s="30"/>
      <c r="AC244" s="4" t="s">
        <v>99</v>
      </c>
      <c r="AD244" s="4" t="s">
        <v>97</v>
      </c>
    </row>
    <row r="245" spans="1:30" s="2" customFormat="1" x14ac:dyDescent="0.2">
      <c r="A245" s="2">
        <v>7</v>
      </c>
      <c r="B245" s="2" t="s">
        <v>89</v>
      </c>
      <c r="C245" s="2" t="s">
        <v>17</v>
      </c>
      <c r="D245" s="1" t="s">
        <v>23</v>
      </c>
      <c r="E245" s="2" t="s">
        <v>148</v>
      </c>
      <c r="F245" s="2" t="s">
        <v>19</v>
      </c>
      <c r="G245" s="2" t="s">
        <v>39</v>
      </c>
      <c r="H245" s="2" t="s">
        <v>42</v>
      </c>
      <c r="I245" s="2" t="s">
        <v>74</v>
      </c>
      <c r="J245" s="1">
        <v>-1</v>
      </c>
      <c r="K245" s="1">
        <f t="shared" si="29"/>
        <v>-1.8</v>
      </c>
      <c r="L245" s="1">
        <v>1000</v>
      </c>
      <c r="M245" s="1">
        <v>100</v>
      </c>
      <c r="N245" s="5">
        <v>0.60799999999999998</v>
      </c>
      <c r="Q245" s="3" t="s">
        <v>47</v>
      </c>
      <c r="T245" s="1">
        <f t="shared" si="30"/>
        <v>1.287001287001287E-3</v>
      </c>
      <c r="U245" s="1"/>
      <c r="W245" s="1">
        <v>5</v>
      </c>
      <c r="Y245" s="7">
        <v>1140</v>
      </c>
      <c r="Z245" s="7">
        <f t="shared" si="16"/>
        <v>3.0569048513364723</v>
      </c>
      <c r="AA245" s="30"/>
      <c r="AC245" s="4" t="s">
        <v>99</v>
      </c>
      <c r="AD245" s="4" t="s">
        <v>97</v>
      </c>
    </row>
    <row r="246" spans="1:30" s="2" customFormat="1" x14ac:dyDescent="0.2">
      <c r="A246" s="2">
        <v>11</v>
      </c>
      <c r="B246" s="2" t="s">
        <v>102</v>
      </c>
      <c r="C246" s="2" t="s">
        <v>17</v>
      </c>
      <c r="D246" s="1" t="s">
        <v>23</v>
      </c>
      <c r="E246" s="2" t="s">
        <v>149</v>
      </c>
      <c r="F246" s="2" t="s">
        <v>19</v>
      </c>
      <c r="G246" s="2" t="s">
        <v>20</v>
      </c>
      <c r="J246" s="1">
        <v>0</v>
      </c>
      <c r="K246" s="1">
        <f t="shared" si="29"/>
        <v>0</v>
      </c>
      <c r="L246" s="1">
        <v>950</v>
      </c>
      <c r="M246" s="1">
        <v>950</v>
      </c>
      <c r="N246" s="5">
        <v>1.2</v>
      </c>
      <c r="Q246" s="3" t="s">
        <v>56</v>
      </c>
      <c r="S246" s="2">
        <v>8.9999999999999993E-3</v>
      </c>
      <c r="T246" s="1">
        <f t="shared" ref="T246:T257" si="31">1/(2*N246/100/S246+U246*60+W246*60)</f>
        <v>0.37499999999999994</v>
      </c>
      <c r="U246" s="1"/>
      <c r="W246" s="1"/>
      <c r="Y246" s="7">
        <v>632</v>
      </c>
      <c r="Z246" s="7">
        <f t="shared" si="16"/>
        <v>2.8007170782823847</v>
      </c>
      <c r="AA246" s="30"/>
      <c r="AC246" s="4" t="s">
        <v>101</v>
      </c>
      <c r="AD246" s="4" t="s">
        <v>151</v>
      </c>
    </row>
    <row r="247" spans="1:30" s="2" customFormat="1" x14ac:dyDescent="0.2">
      <c r="A247" s="2">
        <v>11</v>
      </c>
      <c r="B247" s="2" t="s">
        <v>102</v>
      </c>
      <c r="C247" s="2" t="s">
        <v>17</v>
      </c>
      <c r="D247" s="1" t="s">
        <v>23</v>
      </c>
      <c r="F247" s="2" t="s">
        <v>19</v>
      </c>
      <c r="G247" s="2" t="s">
        <v>20</v>
      </c>
      <c r="J247" s="1">
        <v>0</v>
      </c>
      <c r="K247" s="1">
        <f t="shared" si="29"/>
        <v>0</v>
      </c>
      <c r="L247" s="1">
        <v>950</v>
      </c>
      <c r="M247" s="1">
        <v>950</v>
      </c>
      <c r="N247" s="5">
        <v>1.2</v>
      </c>
      <c r="Q247" s="3" t="s">
        <v>56</v>
      </c>
      <c r="S247" s="2">
        <v>8.9999999999999993E-3</v>
      </c>
      <c r="T247" s="1">
        <f t="shared" si="31"/>
        <v>0.37499999999999994</v>
      </c>
      <c r="U247" s="1"/>
      <c r="W247" s="1"/>
      <c r="Y247" s="7">
        <v>1119</v>
      </c>
      <c r="Z247" s="7">
        <f t="shared" si="16"/>
        <v>3.0488300865283495</v>
      </c>
      <c r="AA247" s="30"/>
      <c r="AC247" s="4" t="s">
        <v>101</v>
      </c>
      <c r="AD247" s="4" t="s">
        <v>151</v>
      </c>
    </row>
    <row r="248" spans="1:30" s="2" customFormat="1" x14ac:dyDescent="0.2">
      <c r="A248" s="2">
        <v>11</v>
      </c>
      <c r="B248" s="2" t="s">
        <v>102</v>
      </c>
      <c r="C248" s="2" t="s">
        <v>17</v>
      </c>
      <c r="D248" s="1" t="s">
        <v>23</v>
      </c>
      <c r="E248" s="2" t="s">
        <v>150</v>
      </c>
      <c r="F248" s="2" t="s">
        <v>19</v>
      </c>
      <c r="G248" s="2" t="s">
        <v>20</v>
      </c>
      <c r="J248" s="1">
        <v>0</v>
      </c>
      <c r="K248" s="1">
        <f t="shared" si="29"/>
        <v>0</v>
      </c>
      <c r="L248" s="1">
        <v>950</v>
      </c>
      <c r="M248" s="1">
        <v>950</v>
      </c>
      <c r="N248" s="5">
        <v>1.2</v>
      </c>
      <c r="Q248" s="3" t="s">
        <v>56</v>
      </c>
      <c r="S248" s="2">
        <v>8.9999999999999993E-3</v>
      </c>
      <c r="T248" s="1">
        <f t="shared" si="31"/>
        <v>0.37499999999999994</v>
      </c>
      <c r="U248" s="1"/>
      <c r="W248" s="1"/>
      <c r="Y248" s="7">
        <v>1591</v>
      </c>
      <c r="Z248" s="7">
        <f t="shared" si="16"/>
        <v>3.2016701796465812</v>
      </c>
      <c r="AA248" s="30"/>
      <c r="AC248" s="4" t="s">
        <v>101</v>
      </c>
      <c r="AD248" s="4" t="s">
        <v>151</v>
      </c>
    </row>
    <row r="249" spans="1:30" s="2" customFormat="1" x14ac:dyDescent="0.2">
      <c r="A249" s="2">
        <v>11</v>
      </c>
      <c r="B249" s="2" t="s">
        <v>89</v>
      </c>
      <c r="C249" s="2" t="s">
        <v>17</v>
      </c>
      <c r="D249" s="1" t="s">
        <v>23</v>
      </c>
      <c r="E249" s="2" t="s">
        <v>149</v>
      </c>
      <c r="F249" s="2" t="s">
        <v>19</v>
      </c>
      <c r="G249" s="2" t="s">
        <v>20</v>
      </c>
      <c r="J249" s="1">
        <v>0</v>
      </c>
      <c r="K249" s="1">
        <f t="shared" si="29"/>
        <v>0</v>
      </c>
      <c r="L249" s="1">
        <v>950</v>
      </c>
      <c r="M249" s="1">
        <v>950</v>
      </c>
      <c r="N249" s="5">
        <v>1.2</v>
      </c>
      <c r="Q249" s="3" t="s">
        <v>56</v>
      </c>
      <c r="S249" s="2">
        <v>8.9999999999999993E-3</v>
      </c>
      <c r="T249" s="1">
        <f t="shared" si="31"/>
        <v>0.37499999999999994</v>
      </c>
      <c r="U249" s="1"/>
      <c r="W249" s="1"/>
      <c r="Y249" s="7">
        <v>1913</v>
      </c>
      <c r="Z249" s="7">
        <f t="shared" si="16"/>
        <v>3.2817149700272954</v>
      </c>
      <c r="AA249" s="30"/>
      <c r="AC249" s="4" t="s">
        <v>101</v>
      </c>
      <c r="AD249" s="4" t="s">
        <v>151</v>
      </c>
    </row>
    <row r="250" spans="1:30" s="2" customFormat="1" x14ac:dyDescent="0.2">
      <c r="A250" s="2">
        <v>11</v>
      </c>
      <c r="B250" s="2" t="s">
        <v>89</v>
      </c>
      <c r="C250" s="2" t="s">
        <v>17</v>
      </c>
      <c r="D250" s="1" t="s">
        <v>23</v>
      </c>
      <c r="F250" s="2" t="s">
        <v>19</v>
      </c>
      <c r="G250" s="2" t="s">
        <v>20</v>
      </c>
      <c r="J250" s="1">
        <v>0</v>
      </c>
      <c r="K250" s="1">
        <f t="shared" si="29"/>
        <v>0</v>
      </c>
      <c r="L250" s="1">
        <v>950</v>
      </c>
      <c r="M250" s="1">
        <v>950</v>
      </c>
      <c r="N250" s="5">
        <v>1.2</v>
      </c>
      <c r="Q250" s="3" t="s">
        <v>56</v>
      </c>
      <c r="S250" s="2">
        <v>8.9999999999999993E-3</v>
      </c>
      <c r="T250" s="1">
        <f t="shared" si="31"/>
        <v>0.37499999999999994</v>
      </c>
      <c r="U250" s="1"/>
      <c r="W250" s="1"/>
      <c r="Y250" s="7">
        <v>4566</v>
      </c>
      <c r="Z250" s="7">
        <f t="shared" si="16"/>
        <v>3.6595359071542162</v>
      </c>
      <c r="AA250" s="30"/>
      <c r="AC250" s="4" t="s">
        <v>101</v>
      </c>
      <c r="AD250" s="4" t="s">
        <v>151</v>
      </c>
    </row>
    <row r="251" spans="1:30" s="2" customFormat="1" x14ac:dyDescent="0.2">
      <c r="A251" s="2">
        <v>11</v>
      </c>
      <c r="B251" s="2" t="s">
        <v>89</v>
      </c>
      <c r="C251" s="2" t="s">
        <v>17</v>
      </c>
      <c r="D251" s="1" t="s">
        <v>23</v>
      </c>
      <c r="E251" s="2" t="s">
        <v>150</v>
      </c>
      <c r="F251" s="2" t="s">
        <v>19</v>
      </c>
      <c r="G251" s="2" t="s">
        <v>20</v>
      </c>
      <c r="J251" s="1">
        <v>0</v>
      </c>
      <c r="K251" s="1">
        <f t="shared" si="29"/>
        <v>0</v>
      </c>
      <c r="L251" s="1">
        <v>950</v>
      </c>
      <c r="M251" s="1">
        <v>950</v>
      </c>
      <c r="N251" s="5">
        <v>1.2</v>
      </c>
      <c r="Q251" s="3" t="s">
        <v>56</v>
      </c>
      <c r="S251" s="2">
        <v>8.9999999999999993E-3</v>
      </c>
      <c r="T251" s="1">
        <f t="shared" si="31"/>
        <v>0.37499999999999994</v>
      </c>
      <c r="U251" s="1"/>
      <c r="W251" s="1"/>
      <c r="Y251" s="7">
        <v>6375</v>
      </c>
      <c r="Z251" s="7">
        <f t="shared" si="16"/>
        <v>3.8044801891059925</v>
      </c>
      <c r="AA251" s="30"/>
      <c r="AC251" s="4" t="s">
        <v>101</v>
      </c>
      <c r="AD251" s="4" t="s">
        <v>151</v>
      </c>
    </row>
    <row r="252" spans="1:30" s="2" customFormat="1" x14ac:dyDescent="0.2">
      <c r="A252" s="2">
        <v>11</v>
      </c>
      <c r="B252" s="2" t="s">
        <v>102</v>
      </c>
      <c r="C252" s="2" t="s">
        <v>17</v>
      </c>
      <c r="D252" s="1" t="s">
        <v>23</v>
      </c>
      <c r="E252" s="2" t="s">
        <v>149</v>
      </c>
      <c r="F252" s="2" t="s">
        <v>19</v>
      </c>
      <c r="G252" s="2" t="s">
        <v>20</v>
      </c>
      <c r="J252" s="1">
        <v>0</v>
      </c>
      <c r="K252" s="1">
        <f t="shared" si="29"/>
        <v>0</v>
      </c>
      <c r="L252" s="1">
        <v>1050</v>
      </c>
      <c r="M252" s="1">
        <v>1050</v>
      </c>
      <c r="N252" s="5">
        <v>0.9</v>
      </c>
      <c r="Q252" s="3" t="s">
        <v>56</v>
      </c>
      <c r="S252" s="2">
        <v>8.9999999999999993E-3</v>
      </c>
      <c r="T252" s="1">
        <f t="shared" si="31"/>
        <v>0.49999999999999989</v>
      </c>
      <c r="U252" s="1"/>
      <c r="W252" s="1"/>
      <c r="Y252" s="7">
        <v>1575</v>
      </c>
      <c r="Z252" s="7">
        <f t="shared" si="16"/>
        <v>3.1972805581256192</v>
      </c>
      <c r="AA252" s="30"/>
      <c r="AC252" s="4" t="s">
        <v>101</v>
      </c>
      <c r="AD252" s="4" t="s">
        <v>151</v>
      </c>
    </row>
    <row r="253" spans="1:30" s="2" customFormat="1" x14ac:dyDescent="0.2">
      <c r="A253" s="2">
        <v>11</v>
      </c>
      <c r="B253" s="2" t="s">
        <v>102</v>
      </c>
      <c r="C253" s="2" t="s">
        <v>17</v>
      </c>
      <c r="D253" s="1" t="s">
        <v>23</v>
      </c>
      <c r="F253" s="2" t="s">
        <v>19</v>
      </c>
      <c r="G253" s="2" t="s">
        <v>20</v>
      </c>
      <c r="J253" s="1">
        <v>0</v>
      </c>
      <c r="K253" s="1">
        <f t="shared" si="29"/>
        <v>0</v>
      </c>
      <c r="L253" s="1">
        <v>1050</v>
      </c>
      <c r="M253" s="1">
        <v>1050</v>
      </c>
      <c r="N253" s="5">
        <v>0.9</v>
      </c>
      <c r="Q253" s="3" t="s">
        <v>56</v>
      </c>
      <c r="S253" s="2">
        <v>8.9999999999999993E-3</v>
      </c>
      <c r="T253" s="1">
        <f t="shared" si="31"/>
        <v>0.49999999999999989</v>
      </c>
      <c r="U253" s="1"/>
      <c r="W253" s="1"/>
      <c r="Y253" s="7">
        <v>1864</v>
      </c>
      <c r="Z253" s="7">
        <f t="shared" si="16"/>
        <v>3.2704459080179622</v>
      </c>
      <c r="AA253" s="30"/>
      <c r="AC253" s="4" t="s">
        <v>101</v>
      </c>
      <c r="AD253" s="4" t="s">
        <v>151</v>
      </c>
    </row>
    <row r="254" spans="1:30" s="2" customFormat="1" x14ac:dyDescent="0.2">
      <c r="A254" s="2">
        <v>11</v>
      </c>
      <c r="B254" s="2" t="s">
        <v>102</v>
      </c>
      <c r="C254" s="2" t="s">
        <v>17</v>
      </c>
      <c r="D254" s="1" t="s">
        <v>23</v>
      </c>
      <c r="E254" s="2" t="s">
        <v>150</v>
      </c>
      <c r="F254" s="2" t="s">
        <v>19</v>
      </c>
      <c r="G254" s="2" t="s">
        <v>20</v>
      </c>
      <c r="J254" s="1">
        <v>0</v>
      </c>
      <c r="K254" s="1">
        <f t="shared" si="29"/>
        <v>0</v>
      </c>
      <c r="L254" s="1">
        <v>1050</v>
      </c>
      <c r="M254" s="1">
        <v>1050</v>
      </c>
      <c r="N254" s="5">
        <v>0.9</v>
      </c>
      <c r="Q254" s="3" t="s">
        <v>56</v>
      </c>
      <c r="S254" s="2">
        <v>8.9999999999999993E-3</v>
      </c>
      <c r="T254" s="1">
        <f t="shared" si="31"/>
        <v>0.49999999999999989</v>
      </c>
      <c r="U254" s="1"/>
      <c r="W254" s="1"/>
      <c r="Y254" s="7">
        <v>3772</v>
      </c>
      <c r="Z254" s="7">
        <f t="shared" si="16"/>
        <v>3.5765716840652901</v>
      </c>
      <c r="AA254" s="30"/>
      <c r="AC254" s="4" t="s">
        <v>101</v>
      </c>
      <c r="AD254" s="4" t="s">
        <v>151</v>
      </c>
    </row>
    <row r="255" spans="1:30" s="2" customFormat="1" x14ac:dyDescent="0.2">
      <c r="A255" s="2">
        <v>11</v>
      </c>
      <c r="B255" s="2" t="s">
        <v>89</v>
      </c>
      <c r="C255" s="2" t="s">
        <v>17</v>
      </c>
      <c r="D255" s="1" t="s">
        <v>23</v>
      </c>
      <c r="E255" s="2" t="s">
        <v>149</v>
      </c>
      <c r="F255" s="2" t="s">
        <v>19</v>
      </c>
      <c r="G255" s="2" t="s">
        <v>20</v>
      </c>
      <c r="J255" s="1">
        <v>0</v>
      </c>
      <c r="K255" s="1">
        <f t="shared" si="29"/>
        <v>0</v>
      </c>
      <c r="L255" s="1">
        <v>1050</v>
      </c>
      <c r="M255" s="1">
        <v>1050</v>
      </c>
      <c r="N255" s="5">
        <v>0.9</v>
      </c>
      <c r="Q255" s="3" t="s">
        <v>56</v>
      </c>
      <c r="S255" s="2">
        <v>8.9999999999999993E-3</v>
      </c>
      <c r="T255" s="1">
        <f t="shared" si="31"/>
        <v>0.49999999999999989</v>
      </c>
      <c r="U255" s="1"/>
      <c r="W255" s="1"/>
      <c r="Y255" s="7">
        <v>2687</v>
      </c>
      <c r="Z255" s="7">
        <f t="shared" si="16"/>
        <v>3.429267666433168</v>
      </c>
      <c r="AA255" s="30"/>
      <c r="AC255" s="4" t="s">
        <v>101</v>
      </c>
      <c r="AD255" s="4" t="s">
        <v>151</v>
      </c>
    </row>
    <row r="256" spans="1:30" s="2" customFormat="1" x14ac:dyDescent="0.2">
      <c r="A256" s="2">
        <v>11</v>
      </c>
      <c r="B256" s="2" t="s">
        <v>89</v>
      </c>
      <c r="C256" s="2" t="s">
        <v>17</v>
      </c>
      <c r="D256" s="1" t="s">
        <v>23</v>
      </c>
      <c r="F256" s="2" t="s">
        <v>19</v>
      </c>
      <c r="G256" s="2" t="s">
        <v>20</v>
      </c>
      <c r="J256" s="1">
        <v>0</v>
      </c>
      <c r="K256" s="1">
        <f t="shared" si="29"/>
        <v>0</v>
      </c>
      <c r="L256" s="1">
        <v>1050</v>
      </c>
      <c r="M256" s="1">
        <v>1050</v>
      </c>
      <c r="N256" s="5">
        <v>0.9</v>
      </c>
      <c r="Q256" s="3" t="s">
        <v>56</v>
      </c>
      <c r="S256" s="2">
        <v>8.9999999999999993E-3</v>
      </c>
      <c r="T256" s="1">
        <f t="shared" si="31"/>
        <v>0.49999999999999989</v>
      </c>
      <c r="U256" s="1"/>
      <c r="W256" s="1"/>
      <c r="Y256" s="7">
        <v>4003</v>
      </c>
      <c r="Z256" s="7">
        <f t="shared" si="16"/>
        <v>3.6023855901051047</v>
      </c>
      <c r="AA256" s="30"/>
      <c r="AC256" s="4" t="s">
        <v>101</v>
      </c>
      <c r="AD256" s="4" t="s">
        <v>151</v>
      </c>
    </row>
    <row r="257" spans="1:30" s="2" customFormat="1" x14ac:dyDescent="0.2">
      <c r="A257" s="2">
        <v>11</v>
      </c>
      <c r="B257" s="2" t="s">
        <v>89</v>
      </c>
      <c r="C257" s="2" t="s">
        <v>17</v>
      </c>
      <c r="D257" s="1" t="s">
        <v>23</v>
      </c>
      <c r="E257" s="2" t="s">
        <v>150</v>
      </c>
      <c r="F257" s="2" t="s">
        <v>19</v>
      </c>
      <c r="G257" s="2" t="s">
        <v>20</v>
      </c>
      <c r="J257" s="1">
        <v>0</v>
      </c>
      <c r="K257" s="1">
        <f t="shared" si="29"/>
        <v>0</v>
      </c>
      <c r="L257" s="1">
        <v>1050</v>
      </c>
      <c r="M257" s="1">
        <v>1050</v>
      </c>
      <c r="N257" s="5">
        <v>0.9</v>
      </c>
      <c r="Q257" s="3" t="s">
        <v>56</v>
      </c>
      <c r="S257" s="2">
        <v>8.9999999999999993E-3</v>
      </c>
      <c r="T257" s="1">
        <f t="shared" si="31"/>
        <v>0.49999999999999989</v>
      </c>
      <c r="U257" s="1"/>
      <c r="W257" s="1"/>
      <c r="Y257" s="7">
        <v>6699</v>
      </c>
      <c r="Z257" s="7">
        <f t="shared" si="16"/>
        <v>3.8260099777911001</v>
      </c>
      <c r="AA257" s="30"/>
      <c r="AC257" s="4" t="s">
        <v>101</v>
      </c>
      <c r="AD257" s="4" t="s">
        <v>151</v>
      </c>
    </row>
    <row r="258" spans="1:30" s="2" customFormat="1" x14ac:dyDescent="0.2">
      <c r="A258" s="2">
        <v>12</v>
      </c>
      <c r="B258" s="2" t="s">
        <v>89</v>
      </c>
      <c r="C258" s="2" t="s">
        <v>17</v>
      </c>
      <c r="D258" s="1" t="s">
        <v>23</v>
      </c>
      <c r="F258" s="2" t="s">
        <v>19</v>
      </c>
      <c r="G258" s="2" t="s">
        <v>20</v>
      </c>
      <c r="J258" s="1">
        <v>0</v>
      </c>
      <c r="K258" s="1">
        <f t="shared" si="29"/>
        <v>0</v>
      </c>
      <c r="L258" s="1">
        <v>900</v>
      </c>
      <c r="M258" s="1">
        <v>900</v>
      </c>
      <c r="N258" s="5">
        <v>1.4990000000000001</v>
      </c>
      <c r="Q258" s="3" t="s">
        <v>56</v>
      </c>
      <c r="T258" s="1">
        <f>1/20</f>
        <v>0.05</v>
      </c>
      <c r="U258" s="1"/>
      <c r="W258" s="1"/>
      <c r="Y258" s="7">
        <v>618</v>
      </c>
      <c r="Z258" s="7">
        <f t="shared" si="16"/>
        <v>2.7909884750888154</v>
      </c>
      <c r="AA258" s="30"/>
      <c r="AB258" s="2" t="s">
        <v>70</v>
      </c>
      <c r="AC258" s="4"/>
      <c r="AD258" s="4" t="s">
        <v>103</v>
      </c>
    </row>
    <row r="259" spans="1:30" s="2" customFormat="1" x14ac:dyDescent="0.2">
      <c r="A259" s="2">
        <v>12</v>
      </c>
      <c r="B259" s="2" t="s">
        <v>89</v>
      </c>
      <c r="C259" s="2" t="s">
        <v>17</v>
      </c>
      <c r="D259" s="1" t="s">
        <v>23</v>
      </c>
      <c r="F259" s="2" t="s">
        <v>19</v>
      </c>
      <c r="G259" s="2" t="s">
        <v>20</v>
      </c>
      <c r="J259" s="1">
        <v>0</v>
      </c>
      <c r="K259" s="1">
        <f t="shared" si="29"/>
        <v>0</v>
      </c>
      <c r="L259" s="1">
        <v>900</v>
      </c>
      <c r="M259" s="1">
        <v>900</v>
      </c>
      <c r="N259" s="5">
        <v>1.1970000000000001</v>
      </c>
      <c r="Q259" s="3" t="s">
        <v>56</v>
      </c>
      <c r="T259" s="1">
        <f t="shared" ref="T259:T260" si="32">1/20</f>
        <v>0.05</v>
      </c>
      <c r="U259" s="1"/>
      <c r="W259" s="1"/>
      <c r="Y259" s="7">
        <v>2429</v>
      </c>
      <c r="Z259" s="7">
        <f t="shared" si="16"/>
        <v>3.3854275148051305</v>
      </c>
      <c r="AA259" s="30"/>
      <c r="AB259" s="2" t="s">
        <v>70</v>
      </c>
      <c r="AC259" s="4"/>
      <c r="AD259" s="4" t="s">
        <v>103</v>
      </c>
    </row>
    <row r="260" spans="1:30" s="2" customFormat="1" x14ac:dyDescent="0.2">
      <c r="A260" s="2">
        <v>12</v>
      </c>
      <c r="B260" s="2" t="s">
        <v>89</v>
      </c>
      <c r="C260" s="2" t="s">
        <v>17</v>
      </c>
      <c r="D260" s="1" t="s">
        <v>23</v>
      </c>
      <c r="F260" s="2" t="s">
        <v>19</v>
      </c>
      <c r="G260" s="2" t="s">
        <v>20</v>
      </c>
      <c r="J260" s="1">
        <v>0</v>
      </c>
      <c r="K260" s="1">
        <f t="shared" si="29"/>
        <v>0</v>
      </c>
      <c r="L260" s="1">
        <v>900</v>
      </c>
      <c r="M260" s="1">
        <v>900</v>
      </c>
      <c r="N260" s="5">
        <v>0.999</v>
      </c>
      <c r="Q260" s="3" t="s">
        <v>56</v>
      </c>
      <c r="T260" s="1">
        <f t="shared" si="32"/>
        <v>0.05</v>
      </c>
      <c r="U260" s="1"/>
      <c r="W260" s="1"/>
      <c r="Y260" s="7">
        <v>5131</v>
      </c>
      <c r="Z260" s="7">
        <f t="shared" si="16"/>
        <v>3.7102020146553842</v>
      </c>
      <c r="AA260" s="30"/>
      <c r="AB260" s="2" t="s">
        <v>70</v>
      </c>
      <c r="AC260" s="4"/>
      <c r="AD260" s="4" t="s">
        <v>103</v>
      </c>
    </row>
    <row r="261" spans="1:30" s="2" customFormat="1" x14ac:dyDescent="0.2">
      <c r="A261" s="2">
        <v>12</v>
      </c>
      <c r="B261" s="2" t="s">
        <v>89</v>
      </c>
      <c r="C261" s="2" t="s">
        <v>17</v>
      </c>
      <c r="D261" s="1" t="s">
        <v>23</v>
      </c>
      <c r="F261" s="2" t="s">
        <v>19</v>
      </c>
      <c r="G261" s="2" t="s">
        <v>20</v>
      </c>
      <c r="I261" s="2" t="s">
        <v>74</v>
      </c>
      <c r="J261" s="1">
        <v>0</v>
      </c>
      <c r="K261" s="1">
        <f t="shared" si="29"/>
        <v>0</v>
      </c>
      <c r="L261" s="1">
        <v>900</v>
      </c>
      <c r="M261" s="1">
        <v>900</v>
      </c>
      <c r="N261" s="5">
        <v>1.5</v>
      </c>
      <c r="Q261" s="3" t="s">
        <v>56</v>
      </c>
      <c r="T261" s="1">
        <f>1/620</f>
        <v>1.6129032258064516E-3</v>
      </c>
      <c r="U261" s="1"/>
      <c r="W261" s="1">
        <v>10</v>
      </c>
      <c r="Y261" s="7">
        <v>675</v>
      </c>
      <c r="Z261" s="7">
        <f t="shared" si="16"/>
        <v>2.8293037728310249</v>
      </c>
      <c r="AA261" s="30"/>
      <c r="AB261" s="2" t="s">
        <v>70</v>
      </c>
      <c r="AC261" s="4"/>
      <c r="AD261" s="4" t="s">
        <v>103</v>
      </c>
    </row>
    <row r="262" spans="1:30" s="2" customFormat="1" x14ac:dyDescent="0.2">
      <c r="A262" s="2">
        <v>12</v>
      </c>
      <c r="B262" s="2" t="s">
        <v>89</v>
      </c>
      <c r="C262" s="2" t="s">
        <v>17</v>
      </c>
      <c r="D262" s="1" t="s">
        <v>23</v>
      </c>
      <c r="F262" s="2" t="s">
        <v>19</v>
      </c>
      <c r="G262" s="2" t="s">
        <v>20</v>
      </c>
      <c r="I262" s="2" t="s">
        <v>74</v>
      </c>
      <c r="J262" s="1">
        <v>0</v>
      </c>
      <c r="K262" s="1">
        <f t="shared" si="29"/>
        <v>0</v>
      </c>
      <c r="L262" s="1">
        <v>900</v>
      </c>
      <c r="M262" s="1">
        <v>900</v>
      </c>
      <c r="N262" s="5">
        <v>1.2010000000000001</v>
      </c>
      <c r="Q262" s="3" t="s">
        <v>56</v>
      </c>
      <c r="T262" s="1">
        <f t="shared" ref="T262:T263" si="33">1/620</f>
        <v>1.6129032258064516E-3</v>
      </c>
      <c r="U262" s="1"/>
      <c r="W262" s="1">
        <v>10</v>
      </c>
      <c r="Y262" s="7">
        <v>1073</v>
      </c>
      <c r="Z262" s="7">
        <f t="shared" si="16"/>
        <v>3.0305997219659506</v>
      </c>
      <c r="AA262" s="30"/>
      <c r="AB262" s="2" t="s">
        <v>70</v>
      </c>
      <c r="AC262" s="4"/>
      <c r="AD262" s="4" t="s">
        <v>103</v>
      </c>
    </row>
    <row r="263" spans="1:30" s="2" customFormat="1" x14ac:dyDescent="0.2">
      <c r="A263" s="2">
        <v>12</v>
      </c>
      <c r="B263" s="2" t="s">
        <v>89</v>
      </c>
      <c r="C263" s="2" t="s">
        <v>17</v>
      </c>
      <c r="D263" s="1" t="s">
        <v>23</v>
      </c>
      <c r="F263" s="2" t="s">
        <v>19</v>
      </c>
      <c r="G263" s="2" t="s">
        <v>20</v>
      </c>
      <c r="I263" s="2" t="s">
        <v>74</v>
      </c>
      <c r="J263" s="1">
        <v>0</v>
      </c>
      <c r="K263" s="1">
        <f t="shared" si="29"/>
        <v>0</v>
      </c>
      <c r="L263" s="1">
        <v>900</v>
      </c>
      <c r="M263" s="1">
        <v>900</v>
      </c>
      <c r="N263" s="5">
        <v>1.0029999999999999</v>
      </c>
      <c r="Q263" s="3" t="s">
        <v>56</v>
      </c>
      <c r="T263" s="1">
        <f t="shared" si="33"/>
        <v>1.6129032258064516E-3</v>
      </c>
      <c r="U263" s="1"/>
      <c r="W263" s="1">
        <v>10</v>
      </c>
      <c r="Y263" s="7">
        <v>2359</v>
      </c>
      <c r="Z263" s="7">
        <f t="shared" ref="Z263:Z326" si="34">LOG(Y263,10)</f>
        <v>3.372727940885595</v>
      </c>
      <c r="AA263" s="30"/>
      <c r="AB263" s="2" t="s">
        <v>70</v>
      </c>
      <c r="AC263" s="4"/>
      <c r="AD263" s="4" t="s">
        <v>103</v>
      </c>
    </row>
    <row r="264" spans="1:30" s="2" customFormat="1" x14ac:dyDescent="0.2">
      <c r="A264" s="2">
        <v>12</v>
      </c>
      <c r="B264" s="2" t="s">
        <v>89</v>
      </c>
      <c r="C264" s="2" t="s">
        <v>17</v>
      </c>
      <c r="D264" s="1" t="s">
        <v>23</v>
      </c>
      <c r="F264" s="2" t="s">
        <v>19</v>
      </c>
      <c r="G264" s="2" t="s">
        <v>39</v>
      </c>
      <c r="H264" s="2" t="s">
        <v>42</v>
      </c>
      <c r="J264" s="1">
        <v>-1</v>
      </c>
      <c r="K264" s="1">
        <f t="shared" si="29"/>
        <v>-1</v>
      </c>
      <c r="L264" s="1">
        <v>900</v>
      </c>
      <c r="M264" s="1">
        <v>400</v>
      </c>
      <c r="N264" s="5">
        <v>1.5529999999999999</v>
      </c>
      <c r="Q264" s="3" t="s">
        <v>56</v>
      </c>
      <c r="T264" s="1">
        <f>1/480</f>
        <v>2.0833333333333333E-3</v>
      </c>
      <c r="U264" s="1"/>
      <c r="W264" s="1"/>
      <c r="Y264" s="7">
        <v>103</v>
      </c>
      <c r="Z264" s="7">
        <f t="shared" si="34"/>
        <v>2.012837224705172</v>
      </c>
      <c r="AA264" s="30"/>
      <c r="AB264" s="2" t="s">
        <v>70</v>
      </c>
      <c r="AC264" s="4"/>
      <c r="AD264" s="4" t="s">
        <v>103</v>
      </c>
    </row>
    <row r="265" spans="1:30" s="2" customFormat="1" x14ac:dyDescent="0.2">
      <c r="A265" s="2">
        <v>12</v>
      </c>
      <c r="B265" s="2" t="s">
        <v>89</v>
      </c>
      <c r="C265" s="2" t="s">
        <v>17</v>
      </c>
      <c r="D265" s="1" t="s">
        <v>23</v>
      </c>
      <c r="F265" s="2" t="s">
        <v>19</v>
      </c>
      <c r="G265" s="2" t="s">
        <v>39</v>
      </c>
      <c r="H265" s="2" t="s">
        <v>42</v>
      </c>
      <c r="J265" s="1">
        <v>-1</v>
      </c>
      <c r="K265" s="1">
        <f t="shared" si="29"/>
        <v>-1</v>
      </c>
      <c r="L265" s="1">
        <v>900</v>
      </c>
      <c r="M265" s="1">
        <v>400</v>
      </c>
      <c r="N265" s="5">
        <v>1.2</v>
      </c>
      <c r="Q265" s="3" t="s">
        <v>56</v>
      </c>
      <c r="T265" s="1">
        <f t="shared" ref="T265:T266" si="35">1/480</f>
        <v>2.0833333333333333E-3</v>
      </c>
      <c r="U265" s="1"/>
      <c r="W265" s="1"/>
      <c r="Y265" s="7">
        <v>790</v>
      </c>
      <c r="Z265" s="7">
        <f t="shared" si="34"/>
        <v>2.8976270912904414</v>
      </c>
      <c r="AA265" s="30"/>
      <c r="AB265" s="2" t="s">
        <v>70</v>
      </c>
      <c r="AC265" s="4"/>
      <c r="AD265" s="4" t="s">
        <v>103</v>
      </c>
    </row>
    <row r="266" spans="1:30" s="2" customFormat="1" x14ac:dyDescent="0.2">
      <c r="A266" s="2">
        <v>12</v>
      </c>
      <c r="B266" s="2" t="s">
        <v>89</v>
      </c>
      <c r="C266" s="2" t="s">
        <v>17</v>
      </c>
      <c r="D266" s="1" t="s">
        <v>23</v>
      </c>
      <c r="F266" s="2" t="s">
        <v>19</v>
      </c>
      <c r="G266" s="2" t="s">
        <v>39</v>
      </c>
      <c r="H266" s="2" t="s">
        <v>42</v>
      </c>
      <c r="J266" s="1">
        <v>-1</v>
      </c>
      <c r="K266" s="1">
        <f t="shared" si="29"/>
        <v>-1</v>
      </c>
      <c r="L266" s="1">
        <v>900</v>
      </c>
      <c r="M266" s="1">
        <v>400</v>
      </c>
      <c r="N266" s="5">
        <v>1</v>
      </c>
      <c r="Q266" s="3" t="s">
        <v>56</v>
      </c>
      <c r="T266" s="1">
        <f t="shared" si="35"/>
        <v>2.0833333333333333E-3</v>
      </c>
      <c r="U266" s="1"/>
      <c r="W266" s="1"/>
      <c r="Y266" s="7">
        <v>2964</v>
      </c>
      <c r="Z266" s="7">
        <f t="shared" si="34"/>
        <v>3.47187819930729</v>
      </c>
      <c r="AA266" s="30"/>
      <c r="AB266" s="2" t="s">
        <v>70</v>
      </c>
      <c r="AC266" s="4"/>
      <c r="AD266" s="4" t="s">
        <v>103</v>
      </c>
    </row>
    <row r="267" spans="1:30" s="2" customFormat="1" x14ac:dyDescent="0.2">
      <c r="A267" s="2">
        <v>13</v>
      </c>
      <c r="B267" s="2" t="s">
        <v>104</v>
      </c>
      <c r="C267" s="2" t="s">
        <v>17</v>
      </c>
      <c r="D267" s="1" t="s">
        <v>23</v>
      </c>
      <c r="F267" s="2" t="s">
        <v>19</v>
      </c>
      <c r="G267" s="2" t="s">
        <v>20</v>
      </c>
      <c r="J267" s="1">
        <v>0</v>
      </c>
      <c r="K267" s="1">
        <f t="shared" si="29"/>
        <v>0</v>
      </c>
      <c r="L267" s="1">
        <v>1038</v>
      </c>
      <c r="M267" s="1">
        <v>1038</v>
      </c>
      <c r="N267" s="5">
        <v>0.99</v>
      </c>
      <c r="Q267" s="3" t="s">
        <v>48</v>
      </c>
      <c r="T267" s="1">
        <f>20/60</f>
        <v>0.33333333333333331</v>
      </c>
      <c r="U267" s="1"/>
      <c r="W267" s="1"/>
      <c r="Y267" s="7">
        <v>7424</v>
      </c>
      <c r="Z267" s="7">
        <f t="shared" si="34"/>
        <v>3.8706379632108052</v>
      </c>
      <c r="AA267" s="30"/>
      <c r="AB267" s="2" t="s">
        <v>153</v>
      </c>
      <c r="AC267" s="4"/>
      <c r="AD267" s="4" t="s">
        <v>105</v>
      </c>
    </row>
    <row r="268" spans="1:30" s="2" customFormat="1" x14ac:dyDescent="0.2">
      <c r="A268" s="2">
        <v>13</v>
      </c>
      <c r="B268" s="2" t="s">
        <v>104</v>
      </c>
      <c r="C268" s="2" t="s">
        <v>17</v>
      </c>
      <c r="D268" s="1" t="s">
        <v>23</v>
      </c>
      <c r="F268" s="2" t="s">
        <v>19</v>
      </c>
      <c r="G268" s="2" t="s">
        <v>20</v>
      </c>
      <c r="J268" s="1">
        <v>0</v>
      </c>
      <c r="K268" s="1">
        <f t="shared" si="29"/>
        <v>0</v>
      </c>
      <c r="L268" s="1">
        <v>1038</v>
      </c>
      <c r="M268" s="1">
        <v>1038</v>
      </c>
      <c r="N268" s="5">
        <v>0.78</v>
      </c>
      <c r="Q268" s="3" t="s">
        <v>48</v>
      </c>
      <c r="T268" s="1">
        <f t="shared" ref="T268:T279" si="36">20/60</f>
        <v>0.33333333333333331</v>
      </c>
      <c r="U268" s="1"/>
      <c r="W268" s="1"/>
      <c r="Y268" s="7">
        <v>13083</v>
      </c>
      <c r="Z268" s="7">
        <f t="shared" si="34"/>
        <v>4.1167073413930879</v>
      </c>
      <c r="AA268" s="30"/>
      <c r="AB268" s="2" t="s">
        <v>153</v>
      </c>
      <c r="AC268" s="4"/>
      <c r="AD268" s="4" t="s">
        <v>105</v>
      </c>
    </row>
    <row r="269" spans="1:30" s="2" customFormat="1" x14ac:dyDescent="0.2">
      <c r="A269" s="2">
        <v>13</v>
      </c>
      <c r="B269" s="2" t="s">
        <v>104</v>
      </c>
      <c r="C269" s="2" t="s">
        <v>17</v>
      </c>
      <c r="D269" s="1" t="s">
        <v>23</v>
      </c>
      <c r="F269" s="2" t="s">
        <v>19</v>
      </c>
      <c r="G269" s="2" t="s">
        <v>20</v>
      </c>
      <c r="J269" s="1">
        <v>0</v>
      </c>
      <c r="K269" s="1">
        <f t="shared" si="29"/>
        <v>0</v>
      </c>
      <c r="L269" s="1">
        <v>1038</v>
      </c>
      <c r="M269" s="1">
        <v>1038</v>
      </c>
      <c r="N269" s="5">
        <v>0.68</v>
      </c>
      <c r="Q269" s="3" t="s">
        <v>48</v>
      </c>
      <c r="T269" s="1">
        <f t="shared" si="36"/>
        <v>0.33333333333333331</v>
      </c>
      <c r="U269" s="1"/>
      <c r="W269" s="1"/>
      <c r="Y269" s="7">
        <v>29300</v>
      </c>
      <c r="Z269" s="7">
        <f t="shared" si="34"/>
        <v>4.4668676203541091</v>
      </c>
      <c r="AA269" s="30"/>
      <c r="AB269" s="2" t="s">
        <v>153</v>
      </c>
      <c r="AC269" s="4"/>
      <c r="AD269" s="4" t="s">
        <v>105</v>
      </c>
    </row>
    <row r="270" spans="1:30" s="2" customFormat="1" x14ac:dyDescent="0.2">
      <c r="A270" s="2">
        <v>13</v>
      </c>
      <c r="B270" s="2" t="s">
        <v>104</v>
      </c>
      <c r="C270" s="2" t="s">
        <v>17</v>
      </c>
      <c r="D270" s="1" t="s">
        <v>23</v>
      </c>
      <c r="F270" s="2" t="s">
        <v>19</v>
      </c>
      <c r="G270" s="2" t="s">
        <v>20</v>
      </c>
      <c r="J270" s="1">
        <v>0</v>
      </c>
      <c r="K270" s="1">
        <f t="shared" si="29"/>
        <v>0</v>
      </c>
      <c r="L270" s="1">
        <v>1038</v>
      </c>
      <c r="M270" s="1">
        <v>1038</v>
      </c>
      <c r="N270" s="5">
        <v>0.60099999999999998</v>
      </c>
      <c r="Q270" s="3" t="s">
        <v>48</v>
      </c>
      <c r="T270" s="1">
        <f t="shared" si="36"/>
        <v>0.33333333333333331</v>
      </c>
      <c r="U270" s="1"/>
      <c r="W270" s="1"/>
      <c r="Y270" s="7">
        <v>41523</v>
      </c>
      <c r="Z270" s="7">
        <f t="shared" si="34"/>
        <v>4.6182887233658949</v>
      </c>
      <c r="AA270" s="30"/>
      <c r="AB270" s="2" t="s">
        <v>153</v>
      </c>
      <c r="AC270" s="4"/>
      <c r="AD270" s="4" t="s">
        <v>105</v>
      </c>
    </row>
    <row r="271" spans="1:30" s="2" customFormat="1" x14ac:dyDescent="0.2">
      <c r="A271" s="2">
        <v>13</v>
      </c>
      <c r="B271" s="2" t="s">
        <v>104</v>
      </c>
      <c r="C271" s="2" t="s">
        <v>17</v>
      </c>
      <c r="D271" s="1" t="s">
        <v>23</v>
      </c>
      <c r="F271" s="2" t="s">
        <v>19</v>
      </c>
      <c r="G271" s="2" t="s">
        <v>20</v>
      </c>
      <c r="J271" s="1">
        <v>0</v>
      </c>
      <c r="K271" s="1">
        <f t="shared" si="29"/>
        <v>0</v>
      </c>
      <c r="L271" s="1">
        <v>1038</v>
      </c>
      <c r="M271" s="1">
        <v>1038</v>
      </c>
      <c r="N271" s="5">
        <v>0.52</v>
      </c>
      <c r="Q271" s="3" t="s">
        <v>48</v>
      </c>
      <c r="T271" s="1">
        <f t="shared" si="36"/>
        <v>0.33333333333333331</v>
      </c>
      <c r="U271" s="1"/>
      <c r="W271" s="1"/>
      <c r="Y271" s="7">
        <v>65619</v>
      </c>
      <c r="Z271" s="7">
        <f t="shared" si="34"/>
        <v>4.8170296076746686</v>
      </c>
      <c r="AA271" s="30"/>
      <c r="AB271" s="2" t="s">
        <v>153</v>
      </c>
      <c r="AC271" s="4"/>
      <c r="AD271" s="4" t="s">
        <v>105</v>
      </c>
    </row>
    <row r="272" spans="1:30" s="2" customFormat="1" x14ac:dyDescent="0.2">
      <c r="A272" s="2">
        <v>13</v>
      </c>
      <c r="B272" s="2" t="s">
        <v>104</v>
      </c>
      <c r="C272" s="2" t="s">
        <v>17</v>
      </c>
      <c r="D272" s="1" t="s">
        <v>23</v>
      </c>
      <c r="F272" s="2" t="s">
        <v>19</v>
      </c>
      <c r="G272" s="2" t="s">
        <v>20</v>
      </c>
      <c r="J272" s="1">
        <v>0</v>
      </c>
      <c r="K272" s="1">
        <f t="shared" si="29"/>
        <v>0</v>
      </c>
      <c r="L272" s="1">
        <v>1038</v>
      </c>
      <c r="M272" s="1">
        <v>1038</v>
      </c>
      <c r="N272" s="5">
        <v>0.46</v>
      </c>
      <c r="Q272" s="3" t="s">
        <v>48</v>
      </c>
      <c r="T272" s="1">
        <f t="shared" si="36"/>
        <v>0.33333333333333331</v>
      </c>
      <c r="U272" s="1"/>
      <c r="W272" s="1"/>
      <c r="Y272" s="7">
        <v>126167</v>
      </c>
      <c r="Z272" s="7">
        <f t="shared" si="34"/>
        <v>5.1009457765243766</v>
      </c>
      <c r="AA272" s="30"/>
      <c r="AB272" s="2" t="s">
        <v>153</v>
      </c>
      <c r="AC272" s="4"/>
      <c r="AD272" s="4" t="s">
        <v>105</v>
      </c>
    </row>
    <row r="273" spans="1:30" s="2" customFormat="1" x14ac:dyDescent="0.2">
      <c r="A273" s="2">
        <v>13</v>
      </c>
      <c r="B273" s="2" t="s">
        <v>104</v>
      </c>
      <c r="C273" s="2" t="s">
        <v>17</v>
      </c>
      <c r="D273" s="1" t="s">
        <v>23</v>
      </c>
      <c r="F273" s="2" t="s">
        <v>19</v>
      </c>
      <c r="G273" s="2" t="s">
        <v>20</v>
      </c>
      <c r="J273" s="1">
        <v>0</v>
      </c>
      <c r="K273" s="1">
        <f t="shared" si="29"/>
        <v>0</v>
      </c>
      <c r="L273" s="1">
        <v>1038</v>
      </c>
      <c r="M273" s="1">
        <v>1038</v>
      </c>
      <c r="N273" s="5">
        <v>1.25</v>
      </c>
      <c r="Q273" s="3" t="s">
        <v>56</v>
      </c>
      <c r="T273" s="1">
        <f t="shared" si="36"/>
        <v>0.33333333333333331</v>
      </c>
      <c r="U273" s="1"/>
      <c r="W273" s="1"/>
      <c r="Y273" s="7">
        <v>1557</v>
      </c>
      <c r="Z273" s="7">
        <f t="shared" si="34"/>
        <v>3.1922886125681202</v>
      </c>
      <c r="AA273" s="30"/>
      <c r="AB273" s="2" t="s">
        <v>153</v>
      </c>
      <c r="AC273" s="4"/>
      <c r="AD273" s="4" t="s">
        <v>105</v>
      </c>
    </row>
    <row r="274" spans="1:30" s="2" customFormat="1" x14ac:dyDescent="0.2">
      <c r="A274" s="2">
        <v>13</v>
      </c>
      <c r="B274" s="2" t="s">
        <v>104</v>
      </c>
      <c r="C274" s="2" t="s">
        <v>17</v>
      </c>
      <c r="D274" s="1" t="s">
        <v>23</v>
      </c>
      <c r="F274" s="2" t="s">
        <v>19</v>
      </c>
      <c r="G274" s="2" t="s">
        <v>20</v>
      </c>
      <c r="J274" s="1">
        <v>0</v>
      </c>
      <c r="K274" s="1">
        <f t="shared" si="29"/>
        <v>0</v>
      </c>
      <c r="L274" s="1">
        <v>1038</v>
      </c>
      <c r="M274" s="1">
        <v>1038</v>
      </c>
      <c r="N274" s="5">
        <v>1.18</v>
      </c>
      <c r="Q274" s="3" t="s">
        <v>56</v>
      </c>
      <c r="T274" s="1">
        <f t="shared" si="36"/>
        <v>0.33333333333333331</v>
      </c>
      <c r="U274" s="1"/>
      <c r="W274" s="1"/>
      <c r="Y274" s="7">
        <v>3140</v>
      </c>
      <c r="Z274" s="7">
        <f t="shared" si="34"/>
        <v>3.4969296480732148</v>
      </c>
      <c r="AA274" s="30"/>
      <c r="AB274" s="2" t="s">
        <v>153</v>
      </c>
      <c r="AC274" s="4"/>
      <c r="AD274" s="4" t="s">
        <v>105</v>
      </c>
    </row>
    <row r="275" spans="1:30" s="2" customFormat="1" x14ac:dyDescent="0.2">
      <c r="A275" s="2">
        <v>13</v>
      </c>
      <c r="B275" s="2" t="s">
        <v>104</v>
      </c>
      <c r="C275" s="2" t="s">
        <v>17</v>
      </c>
      <c r="D275" s="1" t="s">
        <v>23</v>
      </c>
      <c r="F275" s="2" t="s">
        <v>19</v>
      </c>
      <c r="G275" s="2" t="s">
        <v>20</v>
      </c>
      <c r="J275" s="1">
        <v>0</v>
      </c>
      <c r="K275" s="1">
        <f t="shared" si="29"/>
        <v>0</v>
      </c>
      <c r="L275" s="1">
        <v>1038</v>
      </c>
      <c r="M275" s="1">
        <v>1038</v>
      </c>
      <c r="N275" s="5">
        <v>0.77</v>
      </c>
      <c r="Q275" s="3" t="s">
        <v>56</v>
      </c>
      <c r="T275" s="1">
        <f t="shared" si="36"/>
        <v>0.33333333333333331</v>
      </c>
      <c r="U275" s="1"/>
      <c r="W275" s="1"/>
      <c r="Y275" s="7">
        <v>10268</v>
      </c>
      <c r="Z275" s="7">
        <f t="shared" si="34"/>
        <v>4.0114858599994054</v>
      </c>
      <c r="AA275" s="30"/>
      <c r="AB275" s="2" t="s">
        <v>153</v>
      </c>
      <c r="AC275" s="4"/>
      <c r="AD275" s="4" t="s">
        <v>105</v>
      </c>
    </row>
    <row r="276" spans="1:30" s="2" customFormat="1" x14ac:dyDescent="0.2">
      <c r="A276" s="2">
        <v>13</v>
      </c>
      <c r="B276" s="2" t="s">
        <v>104</v>
      </c>
      <c r="C276" s="2" t="s">
        <v>17</v>
      </c>
      <c r="D276" s="1" t="s">
        <v>23</v>
      </c>
      <c r="F276" s="2" t="s">
        <v>19</v>
      </c>
      <c r="G276" s="2" t="s">
        <v>20</v>
      </c>
      <c r="J276" s="1">
        <v>0</v>
      </c>
      <c r="K276" s="1">
        <f t="shared" si="29"/>
        <v>0</v>
      </c>
      <c r="L276" s="1">
        <v>1038</v>
      </c>
      <c r="M276" s="1">
        <v>1038</v>
      </c>
      <c r="N276" s="5">
        <v>0.85</v>
      </c>
      <c r="Q276" s="3" t="s">
        <v>56</v>
      </c>
      <c r="T276" s="1">
        <f t="shared" si="36"/>
        <v>0.33333333333333331</v>
      </c>
      <c r="U276" s="1"/>
      <c r="W276" s="1"/>
      <c r="Y276" s="7">
        <v>13809</v>
      </c>
      <c r="Z276" s="7">
        <f t="shared" si="34"/>
        <v>4.1401622296136367</v>
      </c>
      <c r="AA276" s="30"/>
      <c r="AB276" s="2" t="s">
        <v>153</v>
      </c>
      <c r="AC276" s="4"/>
      <c r="AD276" s="4" t="s">
        <v>105</v>
      </c>
    </row>
    <row r="277" spans="1:30" s="2" customFormat="1" x14ac:dyDescent="0.2">
      <c r="A277" s="2">
        <v>13</v>
      </c>
      <c r="B277" s="2" t="s">
        <v>104</v>
      </c>
      <c r="C277" s="2" t="s">
        <v>17</v>
      </c>
      <c r="D277" s="1" t="s">
        <v>23</v>
      </c>
      <c r="F277" s="2" t="s">
        <v>19</v>
      </c>
      <c r="G277" s="2" t="s">
        <v>20</v>
      </c>
      <c r="J277" s="1">
        <v>0</v>
      </c>
      <c r="K277" s="1">
        <f t="shared" si="29"/>
        <v>0</v>
      </c>
      <c r="L277" s="1">
        <v>1038</v>
      </c>
      <c r="M277" s="1">
        <v>1038</v>
      </c>
      <c r="N277" s="5">
        <v>0.67</v>
      </c>
      <c r="Q277" s="3" t="s">
        <v>56</v>
      </c>
      <c r="T277" s="1">
        <f t="shared" si="36"/>
        <v>0.33333333333333331</v>
      </c>
      <c r="U277" s="1"/>
      <c r="W277" s="1"/>
      <c r="Y277" s="7">
        <v>52794</v>
      </c>
      <c r="Z277" s="7">
        <f t="shared" si="34"/>
        <v>4.7225845680838576</v>
      </c>
      <c r="AA277" s="30"/>
      <c r="AB277" s="2" t="s">
        <v>153</v>
      </c>
      <c r="AC277" s="4"/>
      <c r="AD277" s="4" t="s">
        <v>105</v>
      </c>
    </row>
    <row r="278" spans="1:30" s="2" customFormat="1" x14ac:dyDescent="0.2">
      <c r="A278" s="2">
        <v>13</v>
      </c>
      <c r="B278" s="2" t="s">
        <v>104</v>
      </c>
      <c r="C278" s="2" t="s">
        <v>17</v>
      </c>
      <c r="D278" s="1" t="s">
        <v>23</v>
      </c>
      <c r="F278" s="2" t="s">
        <v>19</v>
      </c>
      <c r="G278" s="2" t="s">
        <v>20</v>
      </c>
      <c r="J278" s="1">
        <v>0</v>
      </c>
      <c r="K278" s="1">
        <f t="shared" si="29"/>
        <v>0</v>
      </c>
      <c r="L278" s="1">
        <v>1038</v>
      </c>
      <c r="M278" s="1">
        <v>1038</v>
      </c>
      <c r="N278" s="5">
        <v>0.61</v>
      </c>
      <c r="Q278" s="3" t="s">
        <v>56</v>
      </c>
      <c r="T278" s="1">
        <f t="shared" si="36"/>
        <v>0.33333333333333331</v>
      </c>
      <c r="U278" s="1"/>
      <c r="W278" s="1"/>
      <c r="Y278" s="7">
        <v>80067</v>
      </c>
      <c r="Z278" s="7">
        <f t="shared" si="34"/>
        <v>4.90345355639709</v>
      </c>
      <c r="AA278" s="30"/>
      <c r="AB278" s="2" t="s">
        <v>153</v>
      </c>
      <c r="AC278" s="4"/>
      <c r="AD278" s="4" t="s">
        <v>105</v>
      </c>
    </row>
    <row r="279" spans="1:30" s="2" customFormat="1" x14ac:dyDescent="0.2">
      <c r="A279" s="2">
        <v>13</v>
      </c>
      <c r="B279" s="2" t="s">
        <v>104</v>
      </c>
      <c r="C279" s="2" t="s">
        <v>17</v>
      </c>
      <c r="D279" s="1" t="s">
        <v>23</v>
      </c>
      <c r="F279" s="2" t="s">
        <v>19</v>
      </c>
      <c r="G279" s="2" t="s">
        <v>20</v>
      </c>
      <c r="J279" s="1">
        <v>0</v>
      </c>
      <c r="K279" s="1">
        <f t="shared" si="29"/>
        <v>0</v>
      </c>
      <c r="L279" s="1">
        <v>1038</v>
      </c>
      <c r="M279" s="1">
        <v>1038</v>
      </c>
      <c r="N279" s="5">
        <v>0.53</v>
      </c>
      <c r="Q279" s="3" t="s">
        <v>56</v>
      </c>
      <c r="T279" s="1">
        <f t="shared" si="36"/>
        <v>0.33333333333333331</v>
      </c>
      <c r="U279" s="1"/>
      <c r="W279" s="1"/>
      <c r="Y279" s="7">
        <v>104157</v>
      </c>
      <c r="Z279" s="7">
        <f t="shared" si="34"/>
        <v>5.0176884625623579</v>
      </c>
      <c r="AA279" s="30"/>
      <c r="AB279" s="2" t="s">
        <v>153</v>
      </c>
      <c r="AC279" s="4"/>
      <c r="AD279" s="4" t="s">
        <v>105</v>
      </c>
    </row>
    <row r="280" spans="1:30" s="2" customFormat="1" x14ac:dyDescent="0.2">
      <c r="A280" s="2">
        <v>16</v>
      </c>
      <c r="B280" s="2" t="s">
        <v>106</v>
      </c>
      <c r="C280" s="2" t="s">
        <v>17</v>
      </c>
      <c r="D280" s="1" t="s">
        <v>23</v>
      </c>
      <c r="F280" s="2" t="s">
        <v>19</v>
      </c>
      <c r="G280" s="2" t="s">
        <v>20</v>
      </c>
      <c r="J280" s="1">
        <v>0</v>
      </c>
      <c r="K280" s="1">
        <f t="shared" si="29"/>
        <v>0</v>
      </c>
      <c r="L280" s="1">
        <v>1100</v>
      </c>
      <c r="M280" s="1">
        <v>1100</v>
      </c>
      <c r="N280" s="5">
        <v>0.7</v>
      </c>
      <c r="Q280" s="3" t="s">
        <v>47</v>
      </c>
      <c r="S280" s="2">
        <v>4.0000000000000001E-3</v>
      </c>
      <c r="T280" s="1">
        <f t="shared" ref="T280:T297" si="37">1/(2*N280/100/S280+U280*60+W280*60)</f>
        <v>0.28571428571428575</v>
      </c>
      <c r="U280" s="1"/>
      <c r="W280" s="1"/>
      <c r="Y280" s="7">
        <v>4711</v>
      </c>
      <c r="Z280" s="7">
        <f t="shared" si="34"/>
        <v>3.673113104238233</v>
      </c>
      <c r="AA280" s="30"/>
      <c r="AB280" s="2" t="s">
        <v>40</v>
      </c>
      <c r="AC280" s="4"/>
      <c r="AD280" s="4" t="s">
        <v>107</v>
      </c>
    </row>
    <row r="281" spans="1:30" s="2" customFormat="1" x14ac:dyDescent="0.2">
      <c r="A281" s="2">
        <v>16</v>
      </c>
      <c r="B281" s="2" t="s">
        <v>106</v>
      </c>
      <c r="C281" s="2" t="s">
        <v>17</v>
      </c>
      <c r="D281" s="1" t="s">
        <v>23</v>
      </c>
      <c r="F281" s="2" t="s">
        <v>19</v>
      </c>
      <c r="G281" s="2" t="s">
        <v>20</v>
      </c>
      <c r="J281" s="1">
        <v>0</v>
      </c>
      <c r="K281" s="1">
        <f t="shared" si="29"/>
        <v>0</v>
      </c>
      <c r="L281" s="1">
        <v>1100</v>
      </c>
      <c r="M281" s="1">
        <v>1100</v>
      </c>
      <c r="N281" s="5">
        <v>0.6</v>
      </c>
      <c r="Q281" s="3" t="s">
        <v>47</v>
      </c>
      <c r="S281" s="2">
        <v>4.0000000000000001E-3</v>
      </c>
      <c r="T281" s="1">
        <f t="shared" si="37"/>
        <v>0.33333333333333331</v>
      </c>
      <c r="U281" s="1"/>
      <c r="W281" s="1"/>
      <c r="Y281" s="7">
        <v>7758</v>
      </c>
      <c r="Z281" s="7">
        <f t="shared" si="34"/>
        <v>3.8897497752640371</v>
      </c>
      <c r="AA281" s="30"/>
      <c r="AB281" s="2" t="s">
        <v>40</v>
      </c>
      <c r="AC281" s="4"/>
      <c r="AD281" s="4" t="s">
        <v>107</v>
      </c>
    </row>
    <row r="282" spans="1:30" s="2" customFormat="1" x14ac:dyDescent="0.2">
      <c r="A282" s="2">
        <v>16</v>
      </c>
      <c r="B282" s="2" t="s">
        <v>106</v>
      </c>
      <c r="C282" s="2" t="s">
        <v>17</v>
      </c>
      <c r="D282" s="1" t="s">
        <v>23</v>
      </c>
      <c r="F282" s="2" t="s">
        <v>19</v>
      </c>
      <c r="G282" s="2" t="s">
        <v>20</v>
      </c>
      <c r="J282" s="1">
        <v>0</v>
      </c>
      <c r="K282" s="1">
        <f t="shared" si="29"/>
        <v>0</v>
      </c>
      <c r="L282" s="1">
        <v>1100</v>
      </c>
      <c r="M282" s="1">
        <v>1100</v>
      </c>
      <c r="N282" s="5">
        <v>0.5</v>
      </c>
      <c r="Q282" s="3" t="s">
        <v>47</v>
      </c>
      <c r="S282" s="2">
        <v>4.0000000000000001E-3</v>
      </c>
      <c r="T282" s="1">
        <f t="shared" si="37"/>
        <v>0.4</v>
      </c>
      <c r="U282" s="1"/>
      <c r="W282" s="1"/>
      <c r="Y282" s="7">
        <v>17449</v>
      </c>
      <c r="Z282" s="7">
        <f t="shared" si="34"/>
        <v>4.2417705426461243</v>
      </c>
      <c r="AA282" s="30"/>
      <c r="AB282" s="2" t="s">
        <v>40</v>
      </c>
      <c r="AC282" s="4"/>
      <c r="AD282" s="4" t="s">
        <v>107</v>
      </c>
    </row>
    <row r="283" spans="1:30" s="2" customFormat="1" x14ac:dyDescent="0.2">
      <c r="A283" s="2">
        <v>16</v>
      </c>
      <c r="B283" s="2" t="s">
        <v>108</v>
      </c>
      <c r="C283" s="2" t="s">
        <v>17</v>
      </c>
      <c r="D283" s="1" t="s">
        <v>23</v>
      </c>
      <c r="F283" s="2" t="s">
        <v>19</v>
      </c>
      <c r="G283" s="2" t="s">
        <v>20</v>
      </c>
      <c r="J283" s="1">
        <v>0</v>
      </c>
      <c r="K283" s="1">
        <f t="shared" si="29"/>
        <v>0</v>
      </c>
      <c r="L283" s="1">
        <v>1100</v>
      </c>
      <c r="M283" s="1">
        <v>1100</v>
      </c>
      <c r="N283" s="5">
        <v>0.7</v>
      </c>
      <c r="Q283" s="3" t="s">
        <v>47</v>
      </c>
      <c r="S283" s="2">
        <v>4.0000000000000001E-3</v>
      </c>
      <c r="T283" s="1">
        <f t="shared" si="37"/>
        <v>0.28571428571428575</v>
      </c>
      <c r="U283" s="1"/>
      <c r="W283" s="1"/>
      <c r="Y283" s="7">
        <v>5289</v>
      </c>
      <c r="Z283" s="7">
        <f t="shared" si="34"/>
        <v>3.7233735670189843</v>
      </c>
      <c r="AA283" s="30"/>
      <c r="AB283" s="2" t="s">
        <v>40</v>
      </c>
      <c r="AC283" s="4"/>
      <c r="AD283" s="4" t="s">
        <v>107</v>
      </c>
    </row>
    <row r="284" spans="1:30" s="2" customFormat="1" x14ac:dyDescent="0.2">
      <c r="A284" s="2">
        <v>16</v>
      </c>
      <c r="B284" s="2" t="s">
        <v>108</v>
      </c>
      <c r="C284" s="2" t="s">
        <v>17</v>
      </c>
      <c r="D284" s="1" t="s">
        <v>23</v>
      </c>
      <c r="F284" s="2" t="s">
        <v>19</v>
      </c>
      <c r="G284" s="2" t="s">
        <v>20</v>
      </c>
      <c r="J284" s="1">
        <v>0</v>
      </c>
      <c r="K284" s="1">
        <f t="shared" si="29"/>
        <v>0</v>
      </c>
      <c r="L284" s="1">
        <v>1100</v>
      </c>
      <c r="M284" s="1">
        <v>1100</v>
      </c>
      <c r="N284" s="5">
        <v>0.6</v>
      </c>
      <c r="Q284" s="3" t="s">
        <v>47</v>
      </c>
      <c r="S284" s="2">
        <v>4.0000000000000001E-3</v>
      </c>
      <c r="T284" s="1">
        <f t="shared" si="37"/>
        <v>0.33333333333333331</v>
      </c>
      <c r="U284" s="1"/>
      <c r="W284" s="1"/>
      <c r="Y284" s="7">
        <v>7420</v>
      </c>
      <c r="Z284" s="7">
        <f t="shared" si="34"/>
        <v>3.8704039052790269</v>
      </c>
      <c r="AA284" s="30"/>
      <c r="AB284" s="2" t="s">
        <v>40</v>
      </c>
      <c r="AC284" s="4"/>
      <c r="AD284" s="4" t="s">
        <v>107</v>
      </c>
    </row>
    <row r="285" spans="1:30" s="2" customFormat="1" x14ac:dyDescent="0.2">
      <c r="A285" s="2">
        <v>16</v>
      </c>
      <c r="B285" s="2" t="s">
        <v>108</v>
      </c>
      <c r="C285" s="2" t="s">
        <v>17</v>
      </c>
      <c r="D285" s="1" t="s">
        <v>23</v>
      </c>
      <c r="F285" s="2" t="s">
        <v>19</v>
      </c>
      <c r="G285" s="2" t="s">
        <v>20</v>
      </c>
      <c r="J285" s="1">
        <v>0</v>
      </c>
      <c r="K285" s="1">
        <f t="shared" si="29"/>
        <v>0</v>
      </c>
      <c r="L285" s="1">
        <v>1100</v>
      </c>
      <c r="M285" s="1">
        <v>1100</v>
      </c>
      <c r="N285" s="5">
        <v>0.5</v>
      </c>
      <c r="Q285" s="3" t="s">
        <v>47</v>
      </c>
      <c r="S285" s="2">
        <v>4.0000000000000001E-3</v>
      </c>
      <c r="T285" s="1">
        <f t="shared" si="37"/>
        <v>0.4</v>
      </c>
      <c r="U285" s="1"/>
      <c r="W285" s="1"/>
      <c r="Y285" s="7">
        <v>20667</v>
      </c>
      <c r="Z285" s="7">
        <f t="shared" si="34"/>
        <v>4.3152774394718101</v>
      </c>
      <c r="AA285" s="30"/>
      <c r="AB285" s="2" t="s">
        <v>40</v>
      </c>
      <c r="AC285" s="4"/>
      <c r="AD285" s="4" t="s">
        <v>107</v>
      </c>
    </row>
    <row r="286" spans="1:30" s="2" customFormat="1" x14ac:dyDescent="0.2">
      <c r="A286" s="2">
        <v>16</v>
      </c>
      <c r="B286" s="2" t="s">
        <v>89</v>
      </c>
      <c r="C286" s="2" t="s">
        <v>17</v>
      </c>
      <c r="D286" s="1" t="s">
        <v>23</v>
      </c>
      <c r="F286" s="2" t="s">
        <v>19</v>
      </c>
      <c r="G286" s="2" t="s">
        <v>20</v>
      </c>
      <c r="J286" s="1">
        <v>0</v>
      </c>
      <c r="K286" s="1">
        <f t="shared" si="29"/>
        <v>0</v>
      </c>
      <c r="L286" s="1">
        <v>1100</v>
      </c>
      <c r="M286" s="1">
        <v>1100</v>
      </c>
      <c r="N286" s="5">
        <v>0.7</v>
      </c>
      <c r="Q286" s="3" t="s">
        <v>47</v>
      </c>
      <c r="S286" s="2">
        <v>4.0000000000000001E-3</v>
      </c>
      <c r="T286" s="1">
        <f t="shared" si="37"/>
        <v>0.28571428571428575</v>
      </c>
      <c r="U286" s="1"/>
      <c r="W286" s="1"/>
      <c r="Y286" s="7">
        <v>7289</v>
      </c>
      <c r="Z286" s="7">
        <f t="shared" si="34"/>
        <v>3.8626679502285879</v>
      </c>
      <c r="AA286" s="30"/>
      <c r="AB286" s="2" t="s">
        <v>40</v>
      </c>
      <c r="AC286" s="4"/>
      <c r="AD286" s="4" t="s">
        <v>107</v>
      </c>
    </row>
    <row r="287" spans="1:30" s="2" customFormat="1" x14ac:dyDescent="0.2">
      <c r="A287" s="2">
        <v>16</v>
      </c>
      <c r="B287" s="2" t="s">
        <v>89</v>
      </c>
      <c r="C287" s="2" t="s">
        <v>17</v>
      </c>
      <c r="D287" s="1" t="s">
        <v>23</v>
      </c>
      <c r="F287" s="2" t="s">
        <v>19</v>
      </c>
      <c r="G287" s="2" t="s">
        <v>20</v>
      </c>
      <c r="J287" s="1">
        <v>0</v>
      </c>
      <c r="K287" s="1">
        <f t="shared" si="29"/>
        <v>0</v>
      </c>
      <c r="L287" s="1">
        <v>1100</v>
      </c>
      <c r="M287" s="1">
        <v>1100</v>
      </c>
      <c r="N287" s="5">
        <v>0.6</v>
      </c>
      <c r="Q287" s="3" t="s">
        <v>47</v>
      </c>
      <c r="S287" s="2">
        <v>4.0000000000000001E-3</v>
      </c>
      <c r="T287" s="1">
        <f t="shared" si="37"/>
        <v>0.33333333333333331</v>
      </c>
      <c r="U287" s="1"/>
      <c r="W287" s="1"/>
      <c r="Y287" s="7">
        <v>15267</v>
      </c>
      <c r="Z287" s="7">
        <f t="shared" si="34"/>
        <v>4.1837537055929568</v>
      </c>
      <c r="AA287" s="30"/>
      <c r="AB287" s="2" t="s">
        <v>40</v>
      </c>
      <c r="AC287" s="4"/>
      <c r="AD287" s="4" t="s">
        <v>107</v>
      </c>
    </row>
    <row r="288" spans="1:30" s="2" customFormat="1" x14ac:dyDescent="0.2">
      <c r="A288" s="2">
        <v>16</v>
      </c>
      <c r="B288" s="2" t="s">
        <v>89</v>
      </c>
      <c r="C288" s="2" t="s">
        <v>17</v>
      </c>
      <c r="D288" s="1" t="s">
        <v>23</v>
      </c>
      <c r="F288" s="2" t="s">
        <v>19</v>
      </c>
      <c r="G288" s="2" t="s">
        <v>20</v>
      </c>
      <c r="J288" s="1">
        <v>0</v>
      </c>
      <c r="K288" s="1">
        <f t="shared" si="29"/>
        <v>0</v>
      </c>
      <c r="L288" s="1">
        <v>1100</v>
      </c>
      <c r="M288" s="1">
        <v>1100</v>
      </c>
      <c r="N288" s="5">
        <v>0.5</v>
      </c>
      <c r="Q288" s="3" t="s">
        <v>47</v>
      </c>
      <c r="S288" s="2">
        <v>4.0000000000000001E-3</v>
      </c>
      <c r="T288" s="1">
        <f t="shared" si="37"/>
        <v>0.4</v>
      </c>
      <c r="U288" s="1"/>
      <c r="W288" s="1"/>
      <c r="Y288" s="7">
        <v>55057</v>
      </c>
      <c r="Z288" s="7">
        <f t="shared" si="34"/>
        <v>4.7408125434368706</v>
      </c>
      <c r="AA288" s="30"/>
      <c r="AB288" s="2" t="s">
        <v>40</v>
      </c>
      <c r="AC288" s="4"/>
      <c r="AD288" s="4" t="s">
        <v>107</v>
      </c>
    </row>
    <row r="289" spans="1:30" s="2" customFormat="1" x14ac:dyDescent="0.2">
      <c r="A289" s="2">
        <v>16</v>
      </c>
      <c r="B289" s="2" t="s">
        <v>106</v>
      </c>
      <c r="C289" s="2" t="s">
        <v>17</v>
      </c>
      <c r="D289" s="1" t="s">
        <v>23</v>
      </c>
      <c r="F289" s="2" t="s">
        <v>19</v>
      </c>
      <c r="G289" s="2" t="s">
        <v>20</v>
      </c>
      <c r="I289" s="2" t="s">
        <v>74</v>
      </c>
      <c r="J289" s="1">
        <v>0</v>
      </c>
      <c r="K289" s="1">
        <f t="shared" si="29"/>
        <v>0</v>
      </c>
      <c r="L289" s="1">
        <v>1100</v>
      </c>
      <c r="M289" s="1">
        <v>1100</v>
      </c>
      <c r="N289" s="5">
        <v>0.7</v>
      </c>
      <c r="Q289" s="3" t="s">
        <v>47</v>
      </c>
      <c r="S289" s="2">
        <v>4.0000000000000001E-3</v>
      </c>
      <c r="T289" s="1">
        <f t="shared" si="37"/>
        <v>8.0971659919028341E-3</v>
      </c>
      <c r="U289" s="1"/>
      <c r="W289" s="1">
        <v>2</v>
      </c>
      <c r="Y289" s="7">
        <v>1206</v>
      </c>
      <c r="Z289" s="7">
        <f t="shared" si="34"/>
        <v>3.0813473078041325</v>
      </c>
      <c r="AA289" s="30"/>
      <c r="AB289" s="2" t="s">
        <v>40</v>
      </c>
      <c r="AC289" s="4"/>
      <c r="AD289" s="4" t="s">
        <v>107</v>
      </c>
    </row>
    <row r="290" spans="1:30" s="2" customFormat="1" x14ac:dyDescent="0.2">
      <c r="A290" s="2">
        <v>16</v>
      </c>
      <c r="B290" s="2" t="s">
        <v>106</v>
      </c>
      <c r="C290" s="2" t="s">
        <v>17</v>
      </c>
      <c r="D290" s="1" t="s">
        <v>23</v>
      </c>
      <c r="F290" s="2" t="s">
        <v>19</v>
      </c>
      <c r="G290" s="2" t="s">
        <v>20</v>
      </c>
      <c r="I290" s="2" t="s">
        <v>74</v>
      </c>
      <c r="J290" s="1">
        <v>0</v>
      </c>
      <c r="K290" s="1">
        <f t="shared" si="29"/>
        <v>0</v>
      </c>
      <c r="L290" s="1">
        <v>1100</v>
      </c>
      <c r="M290" s="1">
        <v>1100</v>
      </c>
      <c r="N290" s="5">
        <v>0.6</v>
      </c>
      <c r="Q290" s="3" t="s">
        <v>47</v>
      </c>
      <c r="S290" s="2">
        <v>4.0000000000000001E-3</v>
      </c>
      <c r="T290" s="1">
        <f t="shared" si="37"/>
        <v>8.130081300813009E-3</v>
      </c>
      <c r="U290" s="1"/>
      <c r="W290" s="1">
        <v>2</v>
      </c>
      <c r="Y290" s="7">
        <v>1662</v>
      </c>
      <c r="Z290" s="7">
        <f t="shared" si="34"/>
        <v>3.220631019448092</v>
      </c>
      <c r="AA290" s="30"/>
      <c r="AB290" s="2" t="s">
        <v>40</v>
      </c>
      <c r="AC290" s="4"/>
      <c r="AD290" s="4" t="s">
        <v>107</v>
      </c>
    </row>
    <row r="291" spans="1:30" s="2" customFormat="1" x14ac:dyDescent="0.2">
      <c r="A291" s="2">
        <v>16</v>
      </c>
      <c r="B291" s="2" t="s">
        <v>106</v>
      </c>
      <c r="C291" s="2" t="s">
        <v>17</v>
      </c>
      <c r="D291" s="1" t="s">
        <v>23</v>
      </c>
      <c r="F291" s="2" t="s">
        <v>19</v>
      </c>
      <c r="G291" s="2" t="s">
        <v>20</v>
      </c>
      <c r="I291" s="2" t="s">
        <v>74</v>
      </c>
      <c r="J291" s="1">
        <v>0</v>
      </c>
      <c r="K291" s="1">
        <f t="shared" si="29"/>
        <v>0</v>
      </c>
      <c r="L291" s="1">
        <v>1100</v>
      </c>
      <c r="M291" s="1">
        <v>1100</v>
      </c>
      <c r="N291" s="5">
        <v>0.5</v>
      </c>
      <c r="Q291" s="3" t="s">
        <v>47</v>
      </c>
      <c r="S291" s="2">
        <v>4.0000000000000001E-3</v>
      </c>
      <c r="T291" s="1">
        <f t="shared" si="37"/>
        <v>8.1632653061224497E-3</v>
      </c>
      <c r="U291" s="1"/>
      <c r="W291" s="1">
        <v>2</v>
      </c>
      <c r="Y291" s="7">
        <v>2331</v>
      </c>
      <c r="Z291" s="7">
        <f t="shared" si="34"/>
        <v>3.3675422735205767</v>
      </c>
      <c r="AA291" s="30"/>
      <c r="AB291" s="2" t="s">
        <v>40</v>
      </c>
      <c r="AC291" s="4"/>
      <c r="AD291" s="4" t="s">
        <v>107</v>
      </c>
    </row>
    <row r="292" spans="1:30" s="2" customFormat="1" x14ac:dyDescent="0.2">
      <c r="A292" s="2">
        <v>16</v>
      </c>
      <c r="B292" s="2" t="s">
        <v>108</v>
      </c>
      <c r="C292" s="2" t="s">
        <v>17</v>
      </c>
      <c r="D292" s="1" t="s">
        <v>23</v>
      </c>
      <c r="F292" s="2" t="s">
        <v>19</v>
      </c>
      <c r="G292" s="2" t="s">
        <v>20</v>
      </c>
      <c r="I292" s="2" t="s">
        <v>74</v>
      </c>
      <c r="J292" s="1">
        <v>0</v>
      </c>
      <c r="K292" s="1">
        <f t="shared" si="29"/>
        <v>0</v>
      </c>
      <c r="L292" s="1">
        <v>1100</v>
      </c>
      <c r="M292" s="1">
        <v>1100</v>
      </c>
      <c r="N292" s="5">
        <v>0.7</v>
      </c>
      <c r="Q292" s="3" t="s">
        <v>47</v>
      </c>
      <c r="S292" s="2">
        <v>4.0000000000000001E-3</v>
      </c>
      <c r="T292" s="1">
        <f t="shared" si="37"/>
        <v>8.0971659919028341E-3</v>
      </c>
      <c r="U292" s="1"/>
      <c r="W292" s="1">
        <v>2</v>
      </c>
      <c r="Y292" s="7">
        <v>1354</v>
      </c>
      <c r="Z292" s="7">
        <f t="shared" si="34"/>
        <v>3.1316186643491251</v>
      </c>
      <c r="AA292" s="30"/>
      <c r="AB292" s="2" t="s">
        <v>40</v>
      </c>
      <c r="AC292" s="4"/>
      <c r="AD292" s="4" t="s">
        <v>107</v>
      </c>
    </row>
    <row r="293" spans="1:30" s="2" customFormat="1" x14ac:dyDescent="0.2">
      <c r="A293" s="2">
        <v>16</v>
      </c>
      <c r="B293" s="2" t="s">
        <v>108</v>
      </c>
      <c r="C293" s="2" t="s">
        <v>17</v>
      </c>
      <c r="D293" s="1" t="s">
        <v>23</v>
      </c>
      <c r="F293" s="2" t="s">
        <v>19</v>
      </c>
      <c r="G293" s="2" t="s">
        <v>20</v>
      </c>
      <c r="I293" s="2" t="s">
        <v>74</v>
      </c>
      <c r="J293" s="1">
        <v>0</v>
      </c>
      <c r="K293" s="1">
        <f t="shared" si="29"/>
        <v>0</v>
      </c>
      <c r="L293" s="1">
        <v>1100</v>
      </c>
      <c r="M293" s="1">
        <v>1100</v>
      </c>
      <c r="N293" s="5">
        <v>0.6</v>
      </c>
      <c r="Q293" s="3" t="s">
        <v>47</v>
      </c>
      <c r="S293" s="2">
        <v>4.0000000000000001E-3</v>
      </c>
      <c r="T293" s="1">
        <f t="shared" si="37"/>
        <v>8.130081300813009E-3</v>
      </c>
      <c r="U293" s="1"/>
      <c r="W293" s="1">
        <v>2</v>
      </c>
      <c r="Y293" s="7">
        <v>1916</v>
      </c>
      <c r="Z293" s="7">
        <f t="shared" si="34"/>
        <v>3.2823955047425253</v>
      </c>
      <c r="AA293" s="30"/>
      <c r="AB293" s="2" t="s">
        <v>40</v>
      </c>
      <c r="AC293" s="4"/>
      <c r="AD293" s="4" t="s">
        <v>107</v>
      </c>
    </row>
    <row r="294" spans="1:30" s="2" customFormat="1" x14ac:dyDescent="0.2">
      <c r="A294" s="2">
        <v>16</v>
      </c>
      <c r="B294" s="2" t="s">
        <v>108</v>
      </c>
      <c r="C294" s="2" t="s">
        <v>17</v>
      </c>
      <c r="D294" s="1" t="s">
        <v>23</v>
      </c>
      <c r="F294" s="2" t="s">
        <v>19</v>
      </c>
      <c r="G294" s="2" t="s">
        <v>20</v>
      </c>
      <c r="I294" s="2" t="s">
        <v>74</v>
      </c>
      <c r="J294" s="1">
        <v>0</v>
      </c>
      <c r="K294" s="1">
        <f t="shared" si="29"/>
        <v>0</v>
      </c>
      <c r="L294" s="1">
        <v>1100</v>
      </c>
      <c r="M294" s="1">
        <v>1100</v>
      </c>
      <c r="N294" s="5">
        <v>0.5</v>
      </c>
      <c r="Q294" s="3" t="s">
        <v>47</v>
      </c>
      <c r="S294" s="2">
        <v>4.0000000000000001E-3</v>
      </c>
      <c r="T294" s="1">
        <f t="shared" si="37"/>
        <v>8.1632653061224497E-3</v>
      </c>
      <c r="U294" s="1"/>
      <c r="W294" s="1">
        <v>2</v>
      </c>
      <c r="Y294" s="7">
        <v>2938</v>
      </c>
      <c r="Z294" s="7">
        <f t="shared" si="34"/>
        <v>3.4680517914542373</v>
      </c>
      <c r="AA294" s="30"/>
      <c r="AB294" s="2" t="s">
        <v>40</v>
      </c>
      <c r="AC294" s="4"/>
      <c r="AD294" s="4" t="s">
        <v>107</v>
      </c>
    </row>
    <row r="295" spans="1:30" s="2" customFormat="1" x14ac:dyDescent="0.2">
      <c r="A295" s="2">
        <v>16</v>
      </c>
      <c r="B295" s="2" t="s">
        <v>89</v>
      </c>
      <c r="C295" s="2" t="s">
        <v>17</v>
      </c>
      <c r="D295" s="1" t="s">
        <v>23</v>
      </c>
      <c r="F295" s="2" t="s">
        <v>19</v>
      </c>
      <c r="G295" s="2" t="s">
        <v>20</v>
      </c>
      <c r="I295" s="2" t="s">
        <v>74</v>
      </c>
      <c r="J295" s="1">
        <v>0</v>
      </c>
      <c r="K295" s="1">
        <f t="shared" si="29"/>
        <v>0</v>
      </c>
      <c r="L295" s="1">
        <v>1100</v>
      </c>
      <c r="M295" s="1">
        <v>1100</v>
      </c>
      <c r="N295" s="5">
        <v>0.7</v>
      </c>
      <c r="Q295" s="3" t="s">
        <v>47</v>
      </c>
      <c r="S295" s="2">
        <v>4.0000000000000001E-3</v>
      </c>
      <c r="T295" s="1">
        <f t="shared" si="37"/>
        <v>8.0971659919028341E-3</v>
      </c>
      <c r="U295" s="1"/>
      <c r="W295" s="1">
        <v>2</v>
      </c>
      <c r="Y295" s="7">
        <v>1865</v>
      </c>
      <c r="Z295" s="7">
        <f t="shared" si="34"/>
        <v>3.2706788361447061</v>
      </c>
      <c r="AA295" s="30"/>
      <c r="AB295" s="2" t="s">
        <v>40</v>
      </c>
      <c r="AC295" s="4"/>
      <c r="AD295" s="4" t="s">
        <v>107</v>
      </c>
    </row>
    <row r="296" spans="1:30" s="2" customFormat="1" x14ac:dyDescent="0.2">
      <c r="A296" s="2">
        <v>16</v>
      </c>
      <c r="B296" s="2" t="s">
        <v>89</v>
      </c>
      <c r="C296" s="2" t="s">
        <v>17</v>
      </c>
      <c r="D296" s="1" t="s">
        <v>23</v>
      </c>
      <c r="F296" s="2" t="s">
        <v>19</v>
      </c>
      <c r="G296" s="2" t="s">
        <v>20</v>
      </c>
      <c r="I296" s="2" t="s">
        <v>74</v>
      </c>
      <c r="J296" s="1">
        <v>0</v>
      </c>
      <c r="K296" s="1">
        <f t="shared" si="29"/>
        <v>0</v>
      </c>
      <c r="L296" s="1">
        <v>1100</v>
      </c>
      <c r="M296" s="1">
        <v>1100</v>
      </c>
      <c r="N296" s="5">
        <v>0.6</v>
      </c>
      <c r="Q296" s="3" t="s">
        <v>47</v>
      </c>
      <c r="S296" s="2">
        <v>4.0000000000000001E-3</v>
      </c>
      <c r="T296" s="1">
        <f t="shared" si="37"/>
        <v>8.130081300813009E-3</v>
      </c>
      <c r="U296" s="1"/>
      <c r="W296" s="1">
        <v>2</v>
      </c>
      <c r="Y296" s="7">
        <v>2571</v>
      </c>
      <c r="Z296" s="7">
        <f t="shared" si="34"/>
        <v>3.4101020766428602</v>
      </c>
      <c r="AA296" s="30"/>
      <c r="AB296" s="2" t="s">
        <v>40</v>
      </c>
      <c r="AC296" s="4"/>
      <c r="AD296" s="4" t="s">
        <v>107</v>
      </c>
    </row>
    <row r="297" spans="1:30" s="2" customFormat="1" x14ac:dyDescent="0.2">
      <c r="A297" s="2">
        <v>16</v>
      </c>
      <c r="B297" s="2" t="s">
        <v>89</v>
      </c>
      <c r="C297" s="2" t="s">
        <v>17</v>
      </c>
      <c r="D297" s="1" t="s">
        <v>23</v>
      </c>
      <c r="F297" s="2" t="s">
        <v>19</v>
      </c>
      <c r="G297" s="2" t="s">
        <v>20</v>
      </c>
      <c r="I297" s="2" t="s">
        <v>74</v>
      </c>
      <c r="J297" s="1">
        <v>0</v>
      </c>
      <c r="K297" s="1">
        <f t="shared" si="29"/>
        <v>0</v>
      </c>
      <c r="L297" s="1">
        <v>1100</v>
      </c>
      <c r="M297" s="1">
        <v>1100</v>
      </c>
      <c r="N297" s="5">
        <v>0.5</v>
      </c>
      <c r="Q297" s="3" t="s">
        <v>47</v>
      </c>
      <c r="S297" s="2">
        <v>4.0000000000000001E-3</v>
      </c>
      <c r="T297" s="1">
        <f t="shared" si="37"/>
        <v>8.1632653061224497E-3</v>
      </c>
      <c r="U297" s="1"/>
      <c r="W297" s="1">
        <v>2</v>
      </c>
      <c r="Y297" s="7">
        <v>3543</v>
      </c>
      <c r="Z297" s="7">
        <f t="shared" si="34"/>
        <v>3.5493711523331766</v>
      </c>
      <c r="AA297" s="30"/>
      <c r="AB297" s="2" t="s">
        <v>40</v>
      </c>
      <c r="AC297" s="4"/>
      <c r="AD297" s="4" t="s">
        <v>107</v>
      </c>
    </row>
    <row r="298" spans="1:30" s="2" customFormat="1" x14ac:dyDescent="0.2">
      <c r="A298" s="2">
        <v>17</v>
      </c>
      <c r="B298" s="2" t="s">
        <v>89</v>
      </c>
      <c r="C298" s="2" t="s">
        <v>17</v>
      </c>
      <c r="D298" s="1" t="s">
        <v>23</v>
      </c>
      <c r="E298" s="2" t="s">
        <v>200</v>
      </c>
      <c r="F298" s="2" t="s">
        <v>19</v>
      </c>
      <c r="G298" s="2" t="s">
        <v>20</v>
      </c>
      <c r="J298" s="1">
        <v>0</v>
      </c>
      <c r="K298" s="1">
        <f t="shared" si="29"/>
        <v>0</v>
      </c>
      <c r="L298" s="1">
        <v>400</v>
      </c>
      <c r="M298" s="1">
        <v>400</v>
      </c>
      <c r="N298" s="5">
        <v>1.5</v>
      </c>
      <c r="Q298" s="3" t="s">
        <v>56</v>
      </c>
      <c r="T298" s="1">
        <f>1/30</f>
        <v>3.3333333333333333E-2</v>
      </c>
      <c r="U298" s="1"/>
      <c r="W298" s="1"/>
      <c r="Y298" s="24">
        <v>1879.4</v>
      </c>
      <c r="Z298" s="7">
        <f t="shared" si="34"/>
        <v>3.2740192225193296</v>
      </c>
      <c r="AA298" s="30"/>
      <c r="AB298" s="2" t="s">
        <v>109</v>
      </c>
      <c r="AC298" s="4"/>
      <c r="AD298" s="4" t="s">
        <v>110</v>
      </c>
    </row>
    <row r="299" spans="1:30" s="2" customFormat="1" x14ac:dyDescent="0.2">
      <c r="A299" s="2">
        <v>17</v>
      </c>
      <c r="B299" s="2" t="s">
        <v>89</v>
      </c>
      <c r="C299" s="2" t="s">
        <v>17</v>
      </c>
      <c r="D299" s="1" t="s">
        <v>23</v>
      </c>
      <c r="E299" s="2" t="s">
        <v>200</v>
      </c>
      <c r="F299" s="2" t="s">
        <v>19</v>
      </c>
      <c r="G299" s="2" t="s">
        <v>20</v>
      </c>
      <c r="J299" s="1">
        <v>0</v>
      </c>
      <c r="K299" s="1">
        <f t="shared" si="29"/>
        <v>0</v>
      </c>
      <c r="L299" s="1">
        <v>400</v>
      </c>
      <c r="M299" s="1">
        <v>400</v>
      </c>
      <c r="N299" s="5">
        <v>1</v>
      </c>
      <c r="Q299" s="3" t="s">
        <v>56</v>
      </c>
      <c r="T299" s="1">
        <f>1/30</f>
        <v>3.3333333333333333E-2</v>
      </c>
      <c r="U299" s="1"/>
      <c r="W299" s="1"/>
      <c r="Y299" s="24">
        <v>22335.4</v>
      </c>
      <c r="Z299" s="7">
        <f t="shared" si="34"/>
        <v>4.3489937345664069</v>
      </c>
      <c r="AA299" s="30"/>
      <c r="AB299" s="2" t="s">
        <v>109</v>
      </c>
      <c r="AC299" s="4"/>
      <c r="AD299" s="4" t="s">
        <v>110</v>
      </c>
    </row>
    <row r="300" spans="1:30" s="2" customFormat="1" x14ac:dyDescent="0.2">
      <c r="A300" s="2">
        <v>17</v>
      </c>
      <c r="B300" s="2" t="s">
        <v>89</v>
      </c>
      <c r="C300" s="2" t="s">
        <v>17</v>
      </c>
      <c r="D300" s="1" t="s">
        <v>23</v>
      </c>
      <c r="E300" s="2" t="s">
        <v>200</v>
      </c>
      <c r="F300" s="2" t="s">
        <v>19</v>
      </c>
      <c r="G300" s="2" t="s">
        <v>20</v>
      </c>
      <c r="J300" s="1">
        <v>0</v>
      </c>
      <c r="K300" s="1">
        <f t="shared" si="29"/>
        <v>0</v>
      </c>
      <c r="L300" s="1">
        <v>900</v>
      </c>
      <c r="M300" s="1">
        <v>900</v>
      </c>
      <c r="N300" s="5">
        <v>1.5</v>
      </c>
      <c r="Q300" s="3" t="s">
        <v>56</v>
      </c>
      <c r="T300" s="1">
        <f>1/30</f>
        <v>3.3333333333333333E-2</v>
      </c>
      <c r="U300" s="1"/>
      <c r="W300" s="1"/>
      <c r="Y300" s="24">
        <v>615.29999999999995</v>
      </c>
      <c r="Z300" s="7">
        <f t="shared" si="34"/>
        <v>2.7890869150880282</v>
      </c>
      <c r="AA300" s="30"/>
      <c r="AB300" s="2" t="s">
        <v>109</v>
      </c>
      <c r="AC300" s="4"/>
      <c r="AD300" s="4" t="s">
        <v>110</v>
      </c>
    </row>
    <row r="301" spans="1:30" s="2" customFormat="1" x14ac:dyDescent="0.2">
      <c r="A301" s="2">
        <v>17</v>
      </c>
      <c r="B301" s="2" t="s">
        <v>89</v>
      </c>
      <c r="C301" s="2" t="s">
        <v>17</v>
      </c>
      <c r="D301" s="1" t="s">
        <v>23</v>
      </c>
      <c r="E301" s="2" t="s">
        <v>200</v>
      </c>
      <c r="F301" s="2" t="s">
        <v>19</v>
      </c>
      <c r="G301" s="2" t="s">
        <v>20</v>
      </c>
      <c r="J301" s="1">
        <v>0</v>
      </c>
      <c r="K301" s="1">
        <f t="shared" si="29"/>
        <v>0</v>
      </c>
      <c r="L301" s="1">
        <v>900</v>
      </c>
      <c r="M301" s="1">
        <v>900</v>
      </c>
      <c r="N301" s="5">
        <v>1.2</v>
      </c>
      <c r="Q301" s="3" t="s">
        <v>56</v>
      </c>
      <c r="T301" s="1">
        <f t="shared" ref="T301:T303" si="38">1/30</f>
        <v>3.3333333333333333E-2</v>
      </c>
      <c r="U301" s="1"/>
      <c r="W301" s="1"/>
      <c r="Y301" s="24">
        <v>2349.6999999999998</v>
      </c>
      <c r="Z301" s="7">
        <f t="shared" si="34"/>
        <v>3.3710124168838398</v>
      </c>
      <c r="AA301" s="30"/>
      <c r="AB301" s="2" t="s">
        <v>109</v>
      </c>
      <c r="AC301" s="4"/>
      <c r="AD301" s="4" t="s">
        <v>110</v>
      </c>
    </row>
    <row r="302" spans="1:30" s="2" customFormat="1" x14ac:dyDescent="0.2">
      <c r="A302" s="2">
        <v>17</v>
      </c>
      <c r="B302" s="2" t="s">
        <v>89</v>
      </c>
      <c r="C302" s="2" t="s">
        <v>17</v>
      </c>
      <c r="D302" s="1" t="s">
        <v>23</v>
      </c>
      <c r="E302" s="2" t="s">
        <v>200</v>
      </c>
      <c r="F302" s="2" t="s">
        <v>19</v>
      </c>
      <c r="G302" s="2" t="s">
        <v>20</v>
      </c>
      <c r="J302" s="1">
        <v>0</v>
      </c>
      <c r="K302" s="1">
        <f t="shared" ref="K302:K365" si="39">(L302-M302)/$K$2*J302</f>
        <v>0</v>
      </c>
      <c r="L302" s="1">
        <v>900</v>
      </c>
      <c r="M302" s="1">
        <v>900</v>
      </c>
      <c r="N302" s="5">
        <v>1</v>
      </c>
      <c r="Q302" s="3" t="s">
        <v>56</v>
      </c>
      <c r="T302" s="1">
        <f t="shared" si="38"/>
        <v>3.3333333333333333E-2</v>
      </c>
      <c r="U302" s="1"/>
      <c r="W302" s="1"/>
      <c r="Y302" s="24">
        <v>4992.8999999999996</v>
      </c>
      <c r="Z302" s="7">
        <f t="shared" si="34"/>
        <v>3.6983528679010735</v>
      </c>
      <c r="AA302" s="30"/>
      <c r="AB302" s="2" t="s">
        <v>109</v>
      </c>
      <c r="AC302" s="4"/>
      <c r="AD302" s="4" t="s">
        <v>110</v>
      </c>
    </row>
    <row r="303" spans="1:30" s="2" customFormat="1" x14ac:dyDescent="0.2">
      <c r="A303" s="2">
        <v>17</v>
      </c>
      <c r="B303" s="2" t="s">
        <v>89</v>
      </c>
      <c r="C303" s="2" t="s">
        <v>17</v>
      </c>
      <c r="D303" s="1" t="s">
        <v>23</v>
      </c>
      <c r="E303" s="2" t="s">
        <v>200</v>
      </c>
      <c r="F303" s="2" t="s">
        <v>19</v>
      </c>
      <c r="G303" s="2" t="s">
        <v>20</v>
      </c>
      <c r="J303" s="1">
        <v>0</v>
      </c>
      <c r="K303" s="1">
        <f t="shared" si="39"/>
        <v>0</v>
      </c>
      <c r="L303" s="1">
        <v>900</v>
      </c>
      <c r="M303" s="1">
        <v>900</v>
      </c>
      <c r="N303" s="5">
        <v>0.8</v>
      </c>
      <c r="Q303" s="3" t="s">
        <v>56</v>
      </c>
      <c r="T303" s="1">
        <f t="shared" si="38"/>
        <v>3.3333333333333333E-2</v>
      </c>
      <c r="U303" s="1"/>
      <c r="W303" s="1"/>
      <c r="Y303" s="24">
        <v>57168.6</v>
      </c>
      <c r="Z303" s="7">
        <f t="shared" si="34"/>
        <v>4.757157556920947</v>
      </c>
      <c r="AA303" s="30"/>
      <c r="AB303" s="2" t="s">
        <v>109</v>
      </c>
      <c r="AC303" s="4"/>
      <c r="AD303" s="4" t="s">
        <v>110</v>
      </c>
    </row>
    <row r="304" spans="1:30" s="2" customFormat="1" x14ac:dyDescent="0.2">
      <c r="A304" s="2">
        <v>17</v>
      </c>
      <c r="B304" s="2" t="s">
        <v>89</v>
      </c>
      <c r="C304" s="2" t="s">
        <v>17</v>
      </c>
      <c r="D304" s="1" t="s">
        <v>23</v>
      </c>
      <c r="E304" s="2" t="s">
        <v>200</v>
      </c>
      <c r="F304" s="2" t="s">
        <v>19</v>
      </c>
      <c r="G304" s="2" t="s">
        <v>20</v>
      </c>
      <c r="J304" s="1">
        <v>0</v>
      </c>
      <c r="K304" s="1">
        <f t="shared" si="39"/>
        <v>0</v>
      </c>
      <c r="L304" s="1">
        <v>900</v>
      </c>
      <c r="M304" s="1">
        <v>900</v>
      </c>
      <c r="N304" s="5">
        <v>1.2</v>
      </c>
      <c r="Q304" s="3" t="s">
        <v>56</v>
      </c>
      <c r="T304" s="1">
        <f t="shared" ref="T304:T310" si="40">1/600</f>
        <v>1.6666666666666668E-3</v>
      </c>
      <c r="U304" s="1"/>
      <c r="W304" s="1"/>
      <c r="Y304" s="24">
        <v>694.4</v>
      </c>
      <c r="Z304" s="7">
        <f t="shared" si="34"/>
        <v>2.8416097121684354</v>
      </c>
      <c r="AA304" s="30"/>
      <c r="AB304" s="2" t="s">
        <v>109</v>
      </c>
      <c r="AC304" s="4"/>
      <c r="AD304" s="4" t="s">
        <v>110</v>
      </c>
    </row>
    <row r="305" spans="1:30" s="2" customFormat="1" x14ac:dyDescent="0.2">
      <c r="A305" s="2">
        <v>17</v>
      </c>
      <c r="B305" s="2" t="s">
        <v>89</v>
      </c>
      <c r="C305" s="2" t="s">
        <v>17</v>
      </c>
      <c r="D305" s="1" t="s">
        <v>23</v>
      </c>
      <c r="E305" s="2" t="s">
        <v>200</v>
      </c>
      <c r="F305" s="2" t="s">
        <v>19</v>
      </c>
      <c r="G305" s="2" t="s">
        <v>20</v>
      </c>
      <c r="J305" s="1">
        <v>0</v>
      </c>
      <c r="K305" s="1">
        <f t="shared" si="39"/>
        <v>0</v>
      </c>
      <c r="L305" s="1">
        <v>900</v>
      </c>
      <c r="M305" s="1">
        <v>900</v>
      </c>
      <c r="N305" s="5">
        <v>1</v>
      </c>
      <c r="Q305" s="3" t="s">
        <v>56</v>
      </c>
      <c r="T305" s="1">
        <f t="shared" si="40"/>
        <v>1.6666666666666668E-3</v>
      </c>
      <c r="U305" s="1"/>
      <c r="W305" s="1"/>
      <c r="Y305" s="24">
        <v>1844.8</v>
      </c>
      <c r="Z305" s="7">
        <f t="shared" si="34"/>
        <v>3.2659492899506235</v>
      </c>
      <c r="AA305" s="30"/>
      <c r="AB305" s="2" t="s">
        <v>109</v>
      </c>
      <c r="AC305" s="4"/>
      <c r="AD305" s="4" t="s">
        <v>110</v>
      </c>
    </row>
    <row r="306" spans="1:30" s="2" customFormat="1" x14ac:dyDescent="0.2">
      <c r="A306" s="2">
        <v>17</v>
      </c>
      <c r="B306" s="2" t="s">
        <v>89</v>
      </c>
      <c r="C306" s="2" t="s">
        <v>17</v>
      </c>
      <c r="D306" s="1" t="s">
        <v>23</v>
      </c>
      <c r="E306" s="2" t="s">
        <v>200</v>
      </c>
      <c r="F306" s="2" t="s">
        <v>19</v>
      </c>
      <c r="G306" s="2" t="s">
        <v>20</v>
      </c>
      <c r="J306" s="1">
        <v>0</v>
      </c>
      <c r="K306" s="1">
        <f t="shared" si="39"/>
        <v>0</v>
      </c>
      <c r="L306" s="1">
        <v>900</v>
      </c>
      <c r="M306" s="1">
        <v>900</v>
      </c>
      <c r="N306" s="5">
        <v>1.2</v>
      </c>
      <c r="Q306" s="3" t="s">
        <v>48</v>
      </c>
      <c r="T306" s="1">
        <f t="shared" si="40"/>
        <v>1.6666666666666668E-3</v>
      </c>
      <c r="U306" s="1"/>
      <c r="W306" s="1"/>
      <c r="Y306" s="24">
        <v>1180.2</v>
      </c>
      <c r="Z306" s="7">
        <f t="shared" si="34"/>
        <v>3.0719556103029801</v>
      </c>
      <c r="AA306" s="30"/>
      <c r="AB306" s="2" t="s">
        <v>109</v>
      </c>
      <c r="AC306" s="4"/>
      <c r="AD306" s="4" t="s">
        <v>110</v>
      </c>
    </row>
    <row r="307" spans="1:30" s="2" customFormat="1" x14ac:dyDescent="0.2">
      <c r="A307" s="2">
        <v>17</v>
      </c>
      <c r="B307" s="2" t="s">
        <v>89</v>
      </c>
      <c r="C307" s="2" t="s">
        <v>17</v>
      </c>
      <c r="D307" s="1" t="s">
        <v>23</v>
      </c>
      <c r="E307" s="2" t="s">
        <v>200</v>
      </c>
      <c r="F307" s="2" t="s">
        <v>19</v>
      </c>
      <c r="G307" s="2" t="s">
        <v>20</v>
      </c>
      <c r="J307" s="1">
        <v>0</v>
      </c>
      <c r="K307" s="1">
        <f t="shared" si="39"/>
        <v>0</v>
      </c>
      <c r="L307" s="1">
        <v>900</v>
      </c>
      <c r="M307" s="1">
        <v>900</v>
      </c>
      <c r="N307" s="5">
        <v>1</v>
      </c>
      <c r="Q307" s="3" t="s">
        <v>48</v>
      </c>
      <c r="T307" s="1">
        <f t="shared" si="40"/>
        <v>1.6666666666666668E-3</v>
      </c>
      <c r="U307" s="1"/>
      <c r="W307" s="1"/>
      <c r="Y307" s="24">
        <v>1619.4</v>
      </c>
      <c r="Z307" s="7">
        <f t="shared" si="34"/>
        <v>3.2093541349401602</v>
      </c>
      <c r="AA307" s="30"/>
      <c r="AB307" s="2" t="s">
        <v>109</v>
      </c>
      <c r="AC307" s="4"/>
      <c r="AD307" s="4" t="s">
        <v>110</v>
      </c>
    </row>
    <row r="308" spans="1:30" s="2" customFormat="1" x14ac:dyDescent="0.2">
      <c r="A308" s="2">
        <v>17</v>
      </c>
      <c r="B308" s="2" t="s">
        <v>89</v>
      </c>
      <c r="C308" s="2" t="s">
        <v>17</v>
      </c>
      <c r="D308" s="1" t="s">
        <v>23</v>
      </c>
      <c r="E308" s="2" t="s">
        <v>200</v>
      </c>
      <c r="F308" s="2" t="s">
        <v>19</v>
      </c>
      <c r="G308" s="2" t="s">
        <v>20</v>
      </c>
      <c r="J308" s="1">
        <v>0</v>
      </c>
      <c r="K308" s="1">
        <f t="shared" si="39"/>
        <v>0</v>
      </c>
      <c r="L308" s="1">
        <v>900</v>
      </c>
      <c r="M308" s="1">
        <v>900</v>
      </c>
      <c r="N308" s="5">
        <v>1.204</v>
      </c>
      <c r="Q308" s="3" t="s">
        <v>47</v>
      </c>
      <c r="T308" s="1">
        <f t="shared" si="40"/>
        <v>1.6666666666666668E-3</v>
      </c>
      <c r="U308" s="1"/>
      <c r="W308" s="1"/>
      <c r="Y308" s="24">
        <v>952.8</v>
      </c>
      <c r="Z308" s="7">
        <f t="shared" si="34"/>
        <v>2.9790017484747207</v>
      </c>
      <c r="AA308" s="30"/>
      <c r="AB308" s="2" t="s">
        <v>109</v>
      </c>
      <c r="AC308" s="4"/>
      <c r="AD308" s="4" t="s">
        <v>110</v>
      </c>
    </row>
    <row r="309" spans="1:30" s="2" customFormat="1" x14ac:dyDescent="0.2">
      <c r="A309" s="2">
        <v>17</v>
      </c>
      <c r="B309" s="2" t="s">
        <v>89</v>
      </c>
      <c r="C309" s="2" t="s">
        <v>17</v>
      </c>
      <c r="D309" s="1" t="s">
        <v>23</v>
      </c>
      <c r="E309" s="2" t="s">
        <v>200</v>
      </c>
      <c r="F309" s="2" t="s">
        <v>19</v>
      </c>
      <c r="G309" s="2" t="s">
        <v>20</v>
      </c>
      <c r="J309" s="1">
        <v>0</v>
      </c>
      <c r="K309" s="1">
        <f t="shared" si="39"/>
        <v>0</v>
      </c>
      <c r="L309" s="1">
        <v>900</v>
      </c>
      <c r="M309" s="1">
        <v>900</v>
      </c>
      <c r="N309" s="5">
        <v>1</v>
      </c>
      <c r="Q309" s="3" t="s">
        <v>47</v>
      </c>
      <c r="T309" s="1">
        <f t="shared" si="40"/>
        <v>1.6666666666666668E-3</v>
      </c>
      <c r="U309" s="1"/>
      <c r="W309" s="1"/>
      <c r="Y309" s="24">
        <v>2140.9</v>
      </c>
      <c r="Z309" s="7">
        <f t="shared" si="34"/>
        <v>3.3305963821648468</v>
      </c>
      <c r="AA309" s="30"/>
      <c r="AB309" s="2" t="s">
        <v>109</v>
      </c>
      <c r="AC309" s="4"/>
      <c r="AD309" s="4" t="s">
        <v>110</v>
      </c>
    </row>
    <row r="310" spans="1:30" s="2" customFormat="1" x14ac:dyDescent="0.2">
      <c r="A310" s="2">
        <v>17</v>
      </c>
      <c r="B310" s="2" t="s">
        <v>89</v>
      </c>
      <c r="C310" s="2" t="s">
        <v>17</v>
      </c>
      <c r="D310" s="1" t="s">
        <v>23</v>
      </c>
      <c r="E310" s="2" t="s">
        <v>200</v>
      </c>
      <c r="F310" s="2" t="s">
        <v>19</v>
      </c>
      <c r="G310" s="2" t="s">
        <v>39</v>
      </c>
      <c r="H310" s="2" t="s">
        <v>46</v>
      </c>
      <c r="J310" s="1">
        <v>1</v>
      </c>
      <c r="K310" s="1">
        <f t="shared" si="39"/>
        <v>1</v>
      </c>
      <c r="L310" s="1">
        <v>900</v>
      </c>
      <c r="M310" s="1">
        <v>400</v>
      </c>
      <c r="N310" s="5">
        <v>1.5</v>
      </c>
      <c r="Q310" s="3" t="s">
        <v>56</v>
      </c>
      <c r="T310" s="1">
        <f t="shared" si="40"/>
        <v>1.6666666666666668E-3</v>
      </c>
      <c r="U310" s="1"/>
      <c r="W310" s="1"/>
      <c r="Y310" s="24">
        <v>62.9</v>
      </c>
      <c r="Z310" s="7">
        <f t="shared" si="34"/>
        <v>1.7986506454452689</v>
      </c>
      <c r="AA310" s="30"/>
      <c r="AB310" s="2" t="s">
        <v>109</v>
      </c>
      <c r="AC310" s="4"/>
      <c r="AD310" s="4" t="s">
        <v>110</v>
      </c>
    </row>
    <row r="311" spans="1:30" s="2" customFormat="1" x14ac:dyDescent="0.2">
      <c r="A311" s="2">
        <v>17</v>
      </c>
      <c r="B311" s="2" t="s">
        <v>89</v>
      </c>
      <c r="C311" s="2" t="s">
        <v>17</v>
      </c>
      <c r="D311" s="1" t="s">
        <v>23</v>
      </c>
      <c r="E311" s="2" t="s">
        <v>200</v>
      </c>
      <c r="F311" s="2" t="s">
        <v>19</v>
      </c>
      <c r="G311" s="2" t="s">
        <v>39</v>
      </c>
      <c r="H311" s="2" t="s">
        <v>46</v>
      </c>
      <c r="J311" s="1">
        <v>1</v>
      </c>
      <c r="K311" s="1">
        <f t="shared" si="39"/>
        <v>1</v>
      </c>
      <c r="L311" s="1">
        <v>900</v>
      </c>
      <c r="M311" s="1">
        <v>400</v>
      </c>
      <c r="N311" s="5">
        <v>1.2</v>
      </c>
      <c r="Q311" s="3" t="s">
        <v>56</v>
      </c>
      <c r="T311" s="1">
        <f t="shared" ref="T311:T315" si="41">1/600</f>
        <v>1.6666666666666668E-3</v>
      </c>
      <c r="U311" s="1"/>
      <c r="W311" s="1"/>
      <c r="Y311" s="24">
        <v>432</v>
      </c>
      <c r="Z311" s="7">
        <f t="shared" si="34"/>
        <v>2.6354837468149119</v>
      </c>
      <c r="AA311" s="30"/>
      <c r="AB311" s="2" t="s">
        <v>109</v>
      </c>
      <c r="AC311" s="4"/>
      <c r="AD311" s="4" t="s">
        <v>110</v>
      </c>
    </row>
    <row r="312" spans="1:30" s="2" customFormat="1" x14ac:dyDescent="0.2">
      <c r="A312" s="2">
        <v>17</v>
      </c>
      <c r="B312" s="2" t="s">
        <v>89</v>
      </c>
      <c r="C312" s="2" t="s">
        <v>17</v>
      </c>
      <c r="D312" s="1" t="s">
        <v>23</v>
      </c>
      <c r="E312" s="2" t="s">
        <v>200</v>
      </c>
      <c r="F312" s="2" t="s">
        <v>19</v>
      </c>
      <c r="G312" s="2" t="s">
        <v>39</v>
      </c>
      <c r="H312" s="2" t="s">
        <v>46</v>
      </c>
      <c r="J312" s="1">
        <v>1</v>
      </c>
      <c r="K312" s="1">
        <f t="shared" si="39"/>
        <v>1</v>
      </c>
      <c r="L312" s="1">
        <v>900</v>
      </c>
      <c r="M312" s="1">
        <v>400</v>
      </c>
      <c r="N312" s="5">
        <v>0.90500000000000003</v>
      </c>
      <c r="Q312" s="3" t="s">
        <v>56</v>
      </c>
      <c r="T312" s="1">
        <f t="shared" si="41"/>
        <v>1.6666666666666668E-3</v>
      </c>
      <c r="U312" s="1"/>
      <c r="W312" s="1"/>
      <c r="Y312" s="24">
        <v>3020.9</v>
      </c>
      <c r="Z312" s="7">
        <f t="shared" si="34"/>
        <v>3.4801363491835753</v>
      </c>
      <c r="AA312" s="30"/>
      <c r="AB312" s="2" t="s">
        <v>109</v>
      </c>
      <c r="AC312" s="4"/>
      <c r="AD312" s="4" t="s">
        <v>110</v>
      </c>
    </row>
    <row r="313" spans="1:30" s="2" customFormat="1" x14ac:dyDescent="0.2">
      <c r="A313" s="2">
        <v>17</v>
      </c>
      <c r="B313" s="2" t="s">
        <v>89</v>
      </c>
      <c r="C313" s="2" t="s">
        <v>17</v>
      </c>
      <c r="D313" s="1" t="s">
        <v>23</v>
      </c>
      <c r="E313" s="2" t="s">
        <v>211</v>
      </c>
      <c r="F313" s="2" t="s">
        <v>19</v>
      </c>
      <c r="G313" s="2" t="s">
        <v>39</v>
      </c>
      <c r="H313" s="2" t="s">
        <v>42</v>
      </c>
      <c r="J313" s="1">
        <v>-1</v>
      </c>
      <c r="K313" s="1">
        <f t="shared" si="39"/>
        <v>-1</v>
      </c>
      <c r="L313" s="1">
        <v>900</v>
      </c>
      <c r="M313" s="1">
        <v>400</v>
      </c>
      <c r="N313" s="5">
        <v>1.5589999999999999</v>
      </c>
      <c r="Q313" s="3" t="s">
        <v>56</v>
      </c>
      <c r="T313" s="1">
        <f t="shared" si="41"/>
        <v>1.6666666666666668E-3</v>
      </c>
      <c r="U313" s="1"/>
      <c r="W313" s="1"/>
      <c r="Y313" s="24">
        <v>102.1</v>
      </c>
      <c r="Z313" s="7">
        <f t="shared" si="34"/>
        <v>2.00902574208691</v>
      </c>
      <c r="AA313" s="30"/>
      <c r="AB313" s="2" t="s">
        <v>109</v>
      </c>
      <c r="AC313" s="4"/>
      <c r="AD313" s="4" t="s">
        <v>110</v>
      </c>
    </row>
    <row r="314" spans="1:30" s="2" customFormat="1" x14ac:dyDescent="0.2">
      <c r="A314" s="2">
        <v>17</v>
      </c>
      <c r="B314" s="2" t="s">
        <v>89</v>
      </c>
      <c r="C314" s="2" t="s">
        <v>17</v>
      </c>
      <c r="D314" s="1" t="s">
        <v>23</v>
      </c>
      <c r="E314" s="2" t="s">
        <v>211</v>
      </c>
      <c r="F314" s="2" t="s">
        <v>19</v>
      </c>
      <c r="G314" s="2" t="s">
        <v>39</v>
      </c>
      <c r="H314" s="2" t="s">
        <v>42</v>
      </c>
      <c r="J314" s="1">
        <v>-1</v>
      </c>
      <c r="K314" s="1">
        <f t="shared" si="39"/>
        <v>-1</v>
      </c>
      <c r="L314" s="1">
        <v>900</v>
      </c>
      <c r="M314" s="1">
        <v>400</v>
      </c>
      <c r="N314" s="5">
        <v>1.2</v>
      </c>
      <c r="Q314" s="3" t="s">
        <v>56</v>
      </c>
      <c r="T314" s="1">
        <f t="shared" si="41"/>
        <v>1.6666666666666668E-3</v>
      </c>
      <c r="U314" s="1"/>
      <c r="W314" s="1"/>
      <c r="Y314" s="24">
        <v>762.1</v>
      </c>
      <c r="Z314" s="7">
        <f t="shared" si="34"/>
        <v>2.8820119616266586</v>
      </c>
      <c r="AA314" s="30"/>
      <c r="AB314" s="2" t="s">
        <v>109</v>
      </c>
      <c r="AC314" s="4"/>
      <c r="AD314" s="4" t="s">
        <v>110</v>
      </c>
    </row>
    <row r="315" spans="1:30" s="2" customFormat="1" x14ac:dyDescent="0.2">
      <c r="A315" s="2">
        <v>17</v>
      </c>
      <c r="B315" s="2" t="s">
        <v>89</v>
      </c>
      <c r="C315" s="2" t="s">
        <v>17</v>
      </c>
      <c r="D315" s="1" t="s">
        <v>23</v>
      </c>
      <c r="E315" s="2" t="s">
        <v>211</v>
      </c>
      <c r="F315" s="2" t="s">
        <v>19</v>
      </c>
      <c r="G315" s="2" t="s">
        <v>39</v>
      </c>
      <c r="H315" s="2" t="s">
        <v>42</v>
      </c>
      <c r="J315" s="1">
        <v>-1</v>
      </c>
      <c r="K315" s="1">
        <f t="shared" si="39"/>
        <v>-1</v>
      </c>
      <c r="L315" s="1">
        <v>900</v>
      </c>
      <c r="M315" s="1">
        <v>400</v>
      </c>
      <c r="N315" s="5">
        <v>1</v>
      </c>
      <c r="Q315" s="3" t="s">
        <v>56</v>
      </c>
      <c r="T315" s="1">
        <f t="shared" si="41"/>
        <v>1.6666666666666668E-3</v>
      </c>
      <c r="U315" s="1"/>
      <c r="W315" s="1"/>
      <c r="Y315" s="24">
        <v>2910.5</v>
      </c>
      <c r="Z315" s="7">
        <f t="shared" si="34"/>
        <v>3.4639676036208988</v>
      </c>
      <c r="AA315" s="30"/>
      <c r="AB315" s="2" t="s">
        <v>109</v>
      </c>
      <c r="AC315" s="4"/>
      <c r="AD315" s="4" t="s">
        <v>110</v>
      </c>
    </row>
    <row r="316" spans="1:30" s="2" customFormat="1" x14ac:dyDescent="0.2">
      <c r="A316" s="2">
        <v>17</v>
      </c>
      <c r="B316" s="2" t="s">
        <v>111</v>
      </c>
      <c r="C316" s="2" t="s">
        <v>17</v>
      </c>
      <c r="D316" s="1" t="s">
        <v>23</v>
      </c>
      <c r="E316" s="2" t="s">
        <v>200</v>
      </c>
      <c r="F316" s="2" t="s">
        <v>19</v>
      </c>
      <c r="G316" s="2" t="s">
        <v>20</v>
      </c>
      <c r="J316" s="1">
        <v>0</v>
      </c>
      <c r="K316" s="1">
        <f t="shared" si="39"/>
        <v>0</v>
      </c>
      <c r="L316" s="1">
        <v>600</v>
      </c>
      <c r="M316" s="1">
        <v>600</v>
      </c>
      <c r="N316" s="5">
        <v>1.5</v>
      </c>
      <c r="Q316" s="3" t="s">
        <v>48</v>
      </c>
      <c r="T316" s="1">
        <f>1/30</f>
        <v>3.3333333333333333E-2</v>
      </c>
      <c r="U316" s="1"/>
      <c r="W316" s="1"/>
      <c r="Y316" s="24">
        <v>868.2</v>
      </c>
      <c r="Z316" s="7">
        <f t="shared" si="34"/>
        <v>2.9386197815026809</v>
      </c>
      <c r="AA316" s="30"/>
      <c r="AB316" s="2" t="s">
        <v>109</v>
      </c>
      <c r="AC316" s="4"/>
      <c r="AD316" s="4" t="s">
        <v>110</v>
      </c>
    </row>
    <row r="317" spans="1:30" s="2" customFormat="1" x14ac:dyDescent="0.2">
      <c r="A317" s="2">
        <v>17</v>
      </c>
      <c r="B317" s="2" t="s">
        <v>111</v>
      </c>
      <c r="C317" s="2" t="s">
        <v>17</v>
      </c>
      <c r="D317" s="1" t="s">
        <v>23</v>
      </c>
      <c r="E317" s="2" t="s">
        <v>200</v>
      </c>
      <c r="F317" s="2" t="s">
        <v>19</v>
      </c>
      <c r="G317" s="2" t="s">
        <v>20</v>
      </c>
      <c r="J317" s="1">
        <v>0</v>
      </c>
      <c r="K317" s="1">
        <f t="shared" si="39"/>
        <v>0</v>
      </c>
      <c r="L317" s="1">
        <v>600</v>
      </c>
      <c r="M317" s="1">
        <v>600</v>
      </c>
      <c r="N317" s="5">
        <v>1.2</v>
      </c>
      <c r="Q317" s="3" t="s">
        <v>48</v>
      </c>
      <c r="T317" s="1">
        <f t="shared" ref="T317:T319" si="42">1/30</f>
        <v>3.3333333333333333E-2</v>
      </c>
      <c r="U317" s="1"/>
      <c r="W317" s="1"/>
      <c r="Y317" s="24">
        <v>5039.6000000000004</v>
      </c>
      <c r="Z317" s="7">
        <f t="shared" si="34"/>
        <v>3.7023960672616578</v>
      </c>
      <c r="AA317" s="30"/>
      <c r="AB317" s="2" t="s">
        <v>109</v>
      </c>
      <c r="AC317" s="4"/>
      <c r="AD317" s="4" t="s">
        <v>110</v>
      </c>
    </row>
    <row r="318" spans="1:30" s="2" customFormat="1" x14ac:dyDescent="0.2">
      <c r="A318" s="2">
        <v>17</v>
      </c>
      <c r="B318" s="2" t="s">
        <v>111</v>
      </c>
      <c r="C318" s="2" t="s">
        <v>17</v>
      </c>
      <c r="D318" s="1" t="s">
        <v>23</v>
      </c>
      <c r="E318" s="2" t="s">
        <v>200</v>
      </c>
      <c r="F318" s="2" t="s">
        <v>19</v>
      </c>
      <c r="G318" s="2" t="s">
        <v>20</v>
      </c>
      <c r="J318" s="1">
        <v>0</v>
      </c>
      <c r="K318" s="1">
        <f t="shared" si="39"/>
        <v>0</v>
      </c>
      <c r="L318" s="1">
        <v>600</v>
      </c>
      <c r="M318" s="1">
        <v>600</v>
      </c>
      <c r="N318" s="5">
        <v>1.1319999999999999</v>
      </c>
      <c r="Q318" s="3" t="s">
        <v>48</v>
      </c>
      <c r="T318" s="1">
        <f t="shared" si="42"/>
        <v>3.3333333333333333E-2</v>
      </c>
      <c r="U318" s="1"/>
      <c r="W318" s="1"/>
      <c r="Y318" s="24">
        <v>7804.3</v>
      </c>
      <c r="Z318" s="7">
        <f t="shared" si="34"/>
        <v>3.892333955473938</v>
      </c>
      <c r="AA318" s="30"/>
      <c r="AB318" s="2" t="s">
        <v>109</v>
      </c>
      <c r="AC318" s="4"/>
      <c r="AD318" s="4" t="s">
        <v>110</v>
      </c>
    </row>
    <row r="319" spans="1:30" s="2" customFormat="1" x14ac:dyDescent="0.2">
      <c r="A319" s="2">
        <v>17</v>
      </c>
      <c r="B319" s="2" t="s">
        <v>111</v>
      </c>
      <c r="C319" s="2" t="s">
        <v>17</v>
      </c>
      <c r="D319" s="1" t="s">
        <v>23</v>
      </c>
      <c r="E319" s="2" t="s">
        <v>200</v>
      </c>
      <c r="F319" s="2" t="s">
        <v>19</v>
      </c>
      <c r="G319" s="2" t="s">
        <v>20</v>
      </c>
      <c r="J319" s="1">
        <v>0</v>
      </c>
      <c r="K319" s="1">
        <f t="shared" si="39"/>
        <v>0</v>
      </c>
      <c r="L319" s="1">
        <v>600</v>
      </c>
      <c r="M319" s="1">
        <v>600</v>
      </c>
      <c r="N319" s="5">
        <v>1.0209999999999999</v>
      </c>
      <c r="Q319" s="3" t="s">
        <v>48</v>
      </c>
      <c r="T319" s="1">
        <f t="shared" si="42"/>
        <v>3.3333333333333333E-2</v>
      </c>
      <c r="U319" s="1"/>
      <c r="W319" s="1"/>
      <c r="Y319" s="24">
        <v>15977.5</v>
      </c>
      <c r="Z319" s="7">
        <f t="shared" si="34"/>
        <v>4.2035088262205926</v>
      </c>
      <c r="AA319" s="30"/>
      <c r="AB319" s="2" t="s">
        <v>109</v>
      </c>
      <c r="AC319" s="4"/>
      <c r="AD319" s="4" t="s">
        <v>110</v>
      </c>
    </row>
    <row r="320" spans="1:30" s="2" customFormat="1" x14ac:dyDescent="0.2">
      <c r="A320" s="2">
        <v>20</v>
      </c>
      <c r="B320" s="2" t="s">
        <v>112</v>
      </c>
      <c r="C320" s="2" t="s">
        <v>17</v>
      </c>
      <c r="D320" s="1" t="s">
        <v>23</v>
      </c>
      <c r="F320" s="2" t="s">
        <v>19</v>
      </c>
      <c r="G320" s="2" t="s">
        <v>20</v>
      </c>
      <c r="J320" s="1">
        <v>0</v>
      </c>
      <c r="K320" s="1">
        <f t="shared" si="39"/>
        <v>0</v>
      </c>
      <c r="L320" s="1">
        <v>1038</v>
      </c>
      <c r="M320" s="1">
        <v>1038</v>
      </c>
      <c r="N320" s="5">
        <v>0.89800000000000002</v>
      </c>
      <c r="Q320" s="3" t="s">
        <v>48</v>
      </c>
      <c r="T320" s="1">
        <f>20/60</f>
        <v>0.33333333333333331</v>
      </c>
      <c r="U320" s="1"/>
      <c r="W320" s="1"/>
      <c r="Y320" s="7">
        <v>1968</v>
      </c>
      <c r="Z320" s="7">
        <f t="shared" si="34"/>
        <v>3.2940250940953222</v>
      </c>
      <c r="AA320" s="30"/>
      <c r="AB320" s="2" t="s">
        <v>153</v>
      </c>
      <c r="AC320" s="4" t="s">
        <v>154</v>
      </c>
      <c r="AD320" s="4" t="s">
        <v>113</v>
      </c>
    </row>
    <row r="321" spans="1:30" s="2" customFormat="1" x14ac:dyDescent="0.2">
      <c r="A321" s="2">
        <v>20</v>
      </c>
      <c r="B321" s="2" t="s">
        <v>112</v>
      </c>
      <c r="C321" s="2" t="s">
        <v>17</v>
      </c>
      <c r="D321" s="1" t="s">
        <v>23</v>
      </c>
      <c r="F321" s="2" t="s">
        <v>19</v>
      </c>
      <c r="G321" s="2" t="s">
        <v>20</v>
      </c>
      <c r="J321" s="1">
        <v>0</v>
      </c>
      <c r="K321" s="1">
        <f t="shared" si="39"/>
        <v>0</v>
      </c>
      <c r="L321" s="1">
        <v>1038</v>
      </c>
      <c r="M321" s="1">
        <v>1038</v>
      </c>
      <c r="N321" s="5">
        <v>0.80049999999999999</v>
      </c>
      <c r="Q321" s="3" t="s">
        <v>48</v>
      </c>
      <c r="T321" s="1">
        <f t="shared" ref="T321:T355" si="43">20/60</f>
        <v>0.33333333333333331</v>
      </c>
      <c r="U321" s="1"/>
      <c r="W321" s="1"/>
      <c r="Y321" s="7">
        <v>6078</v>
      </c>
      <c r="Z321" s="7">
        <f t="shared" si="34"/>
        <v>3.7837606957439238</v>
      </c>
      <c r="AA321" s="30"/>
      <c r="AB321" s="2" t="s">
        <v>153</v>
      </c>
      <c r="AC321" s="4" t="s">
        <v>155</v>
      </c>
      <c r="AD321" s="4" t="s">
        <v>113</v>
      </c>
    </row>
    <row r="322" spans="1:30" s="2" customFormat="1" x14ac:dyDescent="0.2">
      <c r="A322" s="2">
        <v>20</v>
      </c>
      <c r="B322" s="2" t="s">
        <v>112</v>
      </c>
      <c r="C322" s="2" t="s">
        <v>17</v>
      </c>
      <c r="D322" s="1" t="s">
        <v>23</v>
      </c>
      <c r="F322" s="2" t="s">
        <v>19</v>
      </c>
      <c r="G322" s="2" t="s">
        <v>20</v>
      </c>
      <c r="J322" s="1">
        <v>0</v>
      </c>
      <c r="K322" s="1">
        <f t="shared" si="39"/>
        <v>0</v>
      </c>
      <c r="L322" s="1">
        <v>1038</v>
      </c>
      <c r="M322" s="1">
        <v>1038</v>
      </c>
      <c r="N322" s="5">
        <v>0.69899999999999995</v>
      </c>
      <c r="Q322" s="3" t="s">
        <v>48</v>
      </c>
      <c r="T322" s="1">
        <f t="shared" si="43"/>
        <v>0.33333333333333331</v>
      </c>
      <c r="U322" s="1"/>
      <c r="W322" s="1"/>
      <c r="Y322" s="7">
        <v>8366</v>
      </c>
      <c r="Z322" s="7">
        <f t="shared" si="34"/>
        <v>3.9225178602446111</v>
      </c>
      <c r="AA322" s="30"/>
      <c r="AB322" s="2" t="s">
        <v>153</v>
      </c>
      <c r="AC322" s="4" t="s">
        <v>156</v>
      </c>
      <c r="AD322" s="4" t="s">
        <v>113</v>
      </c>
    </row>
    <row r="323" spans="1:30" s="2" customFormat="1" x14ac:dyDescent="0.2">
      <c r="A323" s="2">
        <v>20</v>
      </c>
      <c r="B323" s="2" t="s">
        <v>112</v>
      </c>
      <c r="C323" s="2" t="s">
        <v>17</v>
      </c>
      <c r="D323" s="1" t="s">
        <v>23</v>
      </c>
      <c r="F323" s="2" t="s">
        <v>19</v>
      </c>
      <c r="G323" s="2" t="s">
        <v>20</v>
      </c>
      <c r="J323" s="1">
        <v>0</v>
      </c>
      <c r="K323" s="1">
        <f t="shared" si="39"/>
        <v>0</v>
      </c>
      <c r="L323" s="1">
        <v>1038</v>
      </c>
      <c r="M323" s="1">
        <v>1038</v>
      </c>
      <c r="N323" s="5">
        <v>0.59899999999999998</v>
      </c>
      <c r="Q323" s="3" t="s">
        <v>48</v>
      </c>
      <c r="T323" s="1">
        <f t="shared" si="43"/>
        <v>0.33333333333333331</v>
      </c>
      <c r="U323" s="1"/>
      <c r="W323" s="1"/>
      <c r="Y323" s="7">
        <v>20626</v>
      </c>
      <c r="Z323" s="7">
        <f t="shared" si="34"/>
        <v>4.3144150134136661</v>
      </c>
      <c r="AA323" s="30"/>
      <c r="AB323" s="2" t="s">
        <v>153</v>
      </c>
      <c r="AC323" s="4" t="s">
        <v>157</v>
      </c>
      <c r="AD323" s="4" t="s">
        <v>113</v>
      </c>
    </row>
    <row r="324" spans="1:30" s="2" customFormat="1" x14ac:dyDescent="0.2">
      <c r="A324" s="2">
        <v>20</v>
      </c>
      <c r="B324" s="2" t="s">
        <v>112</v>
      </c>
      <c r="C324" s="2" t="s">
        <v>17</v>
      </c>
      <c r="D324" s="1" t="s">
        <v>23</v>
      </c>
      <c r="F324" s="2" t="s">
        <v>19</v>
      </c>
      <c r="G324" s="2" t="s">
        <v>20</v>
      </c>
      <c r="J324" s="1">
        <v>0</v>
      </c>
      <c r="K324" s="1">
        <f t="shared" si="39"/>
        <v>0</v>
      </c>
      <c r="L324" s="1">
        <v>1038</v>
      </c>
      <c r="M324" s="1">
        <v>1038</v>
      </c>
      <c r="N324" s="5">
        <v>0.45079999999999998</v>
      </c>
      <c r="Q324" s="3" t="s">
        <v>48</v>
      </c>
      <c r="T324" s="1">
        <f t="shared" si="43"/>
        <v>0.33333333333333331</v>
      </c>
      <c r="U324" s="1"/>
      <c r="W324" s="1"/>
      <c r="Y324" s="7">
        <v>44925</v>
      </c>
      <c r="Z324" s="7">
        <f t="shared" si="34"/>
        <v>4.6524880857810116</v>
      </c>
      <c r="AA324" s="30"/>
      <c r="AB324" s="2" t="s">
        <v>153</v>
      </c>
      <c r="AC324" s="4" t="s">
        <v>158</v>
      </c>
      <c r="AD324" s="4" t="s">
        <v>113</v>
      </c>
    </row>
    <row r="325" spans="1:30" s="2" customFormat="1" x14ac:dyDescent="0.2">
      <c r="A325" s="2">
        <v>20</v>
      </c>
      <c r="B325" s="2" t="s">
        <v>112</v>
      </c>
      <c r="C325" s="2" t="s">
        <v>17</v>
      </c>
      <c r="D325" s="1" t="s">
        <v>23</v>
      </c>
      <c r="F325" s="2" t="s">
        <v>19</v>
      </c>
      <c r="G325" s="2" t="s">
        <v>20</v>
      </c>
      <c r="J325" s="1">
        <v>0</v>
      </c>
      <c r="K325" s="1">
        <f t="shared" si="39"/>
        <v>0</v>
      </c>
      <c r="L325" s="1">
        <v>1038</v>
      </c>
      <c r="M325" s="1">
        <v>1038</v>
      </c>
      <c r="N325" s="5">
        <v>0.45079999999999998</v>
      </c>
      <c r="Q325" s="3" t="s">
        <v>48</v>
      </c>
      <c r="T325" s="1">
        <f t="shared" si="43"/>
        <v>0.33333333333333331</v>
      </c>
      <c r="U325" s="1"/>
      <c r="W325" s="1"/>
      <c r="Y325" s="7">
        <v>53718</v>
      </c>
      <c r="Z325" s="7">
        <f t="shared" si="34"/>
        <v>4.7301198348765539</v>
      </c>
      <c r="AA325" s="30"/>
      <c r="AB325" s="2" t="s">
        <v>153</v>
      </c>
      <c r="AC325" s="4" t="s">
        <v>159</v>
      </c>
      <c r="AD325" s="4" t="s">
        <v>113</v>
      </c>
    </row>
    <row r="326" spans="1:30" s="2" customFormat="1" x14ac:dyDescent="0.2">
      <c r="A326" s="2">
        <v>20</v>
      </c>
      <c r="B326" s="2" t="s">
        <v>112</v>
      </c>
      <c r="C326" s="2" t="s">
        <v>17</v>
      </c>
      <c r="D326" s="1" t="s">
        <v>23</v>
      </c>
      <c r="F326" s="2" t="s">
        <v>19</v>
      </c>
      <c r="G326" s="2" t="s">
        <v>20</v>
      </c>
      <c r="J326" s="1">
        <v>0</v>
      </c>
      <c r="K326" s="1">
        <f t="shared" si="39"/>
        <v>0</v>
      </c>
      <c r="L326" s="1">
        <v>1038</v>
      </c>
      <c r="M326" s="1">
        <v>1038</v>
      </c>
      <c r="N326" s="5">
        <v>0.5</v>
      </c>
      <c r="Q326" s="3" t="s">
        <v>48</v>
      </c>
      <c r="T326" s="1">
        <f t="shared" si="43"/>
        <v>0.33333333333333331</v>
      </c>
      <c r="U326" s="1"/>
      <c r="W326" s="1"/>
      <c r="Y326" s="7">
        <v>81703</v>
      </c>
      <c r="Z326" s="7">
        <f t="shared" si="34"/>
        <v>4.9122380034054327</v>
      </c>
      <c r="AA326" s="30"/>
      <c r="AB326" s="2" t="s">
        <v>153</v>
      </c>
      <c r="AC326" s="4" t="s">
        <v>160</v>
      </c>
      <c r="AD326" s="4" t="s">
        <v>113</v>
      </c>
    </row>
    <row r="327" spans="1:30" s="2" customFormat="1" x14ac:dyDescent="0.2">
      <c r="A327" s="2">
        <v>20</v>
      </c>
      <c r="B327" s="2" t="s">
        <v>112</v>
      </c>
      <c r="C327" s="2" t="s">
        <v>17</v>
      </c>
      <c r="D327" s="1" t="s">
        <v>23</v>
      </c>
      <c r="F327" s="2" t="s">
        <v>19</v>
      </c>
      <c r="G327" s="2" t="s">
        <v>20</v>
      </c>
      <c r="J327" s="1">
        <v>0</v>
      </c>
      <c r="K327" s="1">
        <f t="shared" si="39"/>
        <v>0</v>
      </c>
      <c r="L327" s="1">
        <v>1038</v>
      </c>
      <c r="M327" s="1">
        <v>1038</v>
      </c>
      <c r="N327" s="5">
        <v>0.4017</v>
      </c>
      <c r="Q327" s="3" t="s">
        <v>48</v>
      </c>
      <c r="T327" s="1">
        <f t="shared" si="43"/>
        <v>0.33333333333333331</v>
      </c>
      <c r="U327" s="1"/>
      <c r="W327" s="1"/>
      <c r="Y327" s="7">
        <v>1062899</v>
      </c>
      <c r="Z327" s="7">
        <f t="shared" ref="Z327:Z390" si="44">LOG(Y327,10)</f>
        <v>6.0264919984587229</v>
      </c>
      <c r="AA327" s="30" t="s">
        <v>51</v>
      </c>
      <c r="AB327" s="2" t="s">
        <v>153</v>
      </c>
      <c r="AC327" s="4"/>
      <c r="AD327" s="4" t="s">
        <v>113</v>
      </c>
    </row>
    <row r="328" spans="1:30" s="2" customFormat="1" x14ac:dyDescent="0.2">
      <c r="A328" s="2">
        <v>20</v>
      </c>
      <c r="B328" s="2" t="s">
        <v>112</v>
      </c>
      <c r="C328" s="2" t="s">
        <v>17</v>
      </c>
      <c r="D328" s="1" t="s">
        <v>23</v>
      </c>
      <c r="F328" s="2" t="s">
        <v>19</v>
      </c>
      <c r="G328" s="2" t="s">
        <v>20</v>
      </c>
      <c r="J328" s="1">
        <v>0</v>
      </c>
      <c r="K328" s="1">
        <f t="shared" si="39"/>
        <v>0</v>
      </c>
      <c r="L328" s="1">
        <v>1038</v>
      </c>
      <c r="M328" s="1">
        <v>1038</v>
      </c>
      <c r="N328" s="5">
        <v>0.9</v>
      </c>
      <c r="Q328" s="3" t="s">
        <v>56</v>
      </c>
      <c r="T328" s="1">
        <f t="shared" si="43"/>
        <v>0.33333333333333331</v>
      </c>
      <c r="U328" s="1"/>
      <c r="W328" s="1"/>
      <c r="Y328" s="7">
        <v>3444</v>
      </c>
      <c r="Z328" s="7">
        <f t="shared" si="44"/>
        <v>3.537063142781617</v>
      </c>
      <c r="AA328" s="30"/>
      <c r="AB328" s="2" t="s">
        <v>153</v>
      </c>
      <c r="AC328" s="4" t="s">
        <v>161</v>
      </c>
      <c r="AD328" s="4" t="s">
        <v>113</v>
      </c>
    </row>
    <row r="329" spans="1:30" s="2" customFormat="1" x14ac:dyDescent="0.2">
      <c r="A329" s="2">
        <v>20</v>
      </c>
      <c r="B329" s="2" t="s">
        <v>112</v>
      </c>
      <c r="C329" s="2" t="s">
        <v>17</v>
      </c>
      <c r="D329" s="1" t="s">
        <v>23</v>
      </c>
      <c r="F329" s="2" t="s">
        <v>19</v>
      </c>
      <c r="G329" s="2" t="s">
        <v>20</v>
      </c>
      <c r="J329" s="1">
        <v>0</v>
      </c>
      <c r="K329" s="1">
        <f t="shared" si="39"/>
        <v>0</v>
      </c>
      <c r="L329" s="1">
        <v>1038</v>
      </c>
      <c r="M329" s="1">
        <v>1038</v>
      </c>
      <c r="N329" s="5">
        <v>0.8</v>
      </c>
      <c r="Q329" s="3" t="s">
        <v>56</v>
      </c>
      <c r="T329" s="1">
        <f t="shared" si="43"/>
        <v>0.33333333333333331</v>
      </c>
      <c r="U329" s="1"/>
      <c r="W329" s="1"/>
      <c r="Y329" s="7">
        <v>8624</v>
      </c>
      <c r="Z329" s="7">
        <f t="shared" si="44"/>
        <v>3.9357087478426633</v>
      </c>
      <c r="AA329" s="30"/>
      <c r="AB329" s="2" t="s">
        <v>153</v>
      </c>
      <c r="AC329" s="4" t="s">
        <v>162</v>
      </c>
      <c r="AD329" s="4" t="s">
        <v>113</v>
      </c>
    </row>
    <row r="330" spans="1:30" s="2" customFormat="1" x14ac:dyDescent="0.2">
      <c r="A330" s="2">
        <v>20</v>
      </c>
      <c r="B330" s="2" t="s">
        <v>112</v>
      </c>
      <c r="C330" s="2" t="s">
        <v>17</v>
      </c>
      <c r="D330" s="1" t="s">
        <v>23</v>
      </c>
      <c r="F330" s="2" t="s">
        <v>19</v>
      </c>
      <c r="G330" s="2" t="s">
        <v>20</v>
      </c>
      <c r="J330" s="1">
        <v>0</v>
      </c>
      <c r="K330" s="1">
        <f t="shared" si="39"/>
        <v>0</v>
      </c>
      <c r="L330" s="1">
        <v>1038</v>
      </c>
      <c r="M330" s="1">
        <v>1038</v>
      </c>
      <c r="N330" s="5">
        <v>0.7</v>
      </c>
      <c r="Q330" s="3" t="s">
        <v>56</v>
      </c>
      <c r="T330" s="1">
        <f t="shared" si="43"/>
        <v>0.33333333333333331</v>
      </c>
      <c r="U330" s="1"/>
      <c r="W330" s="1"/>
      <c r="Y330" s="7">
        <v>20451</v>
      </c>
      <c r="Z330" s="7">
        <f t="shared" si="44"/>
        <v>4.3107145487181189</v>
      </c>
      <c r="AA330" s="30"/>
      <c r="AB330" s="2" t="s">
        <v>153</v>
      </c>
      <c r="AC330" s="4" t="s">
        <v>163</v>
      </c>
      <c r="AD330" s="4" t="s">
        <v>113</v>
      </c>
    </row>
    <row r="331" spans="1:30" s="2" customFormat="1" x14ac:dyDescent="0.2">
      <c r="A331" s="2">
        <v>20</v>
      </c>
      <c r="B331" s="2" t="s">
        <v>112</v>
      </c>
      <c r="C331" s="2" t="s">
        <v>17</v>
      </c>
      <c r="D331" s="1" t="s">
        <v>23</v>
      </c>
      <c r="F331" s="2" t="s">
        <v>19</v>
      </c>
      <c r="G331" s="2" t="s">
        <v>20</v>
      </c>
      <c r="J331" s="1">
        <v>0</v>
      </c>
      <c r="K331" s="1">
        <f t="shared" si="39"/>
        <v>0</v>
      </c>
      <c r="L331" s="1">
        <v>1038</v>
      </c>
      <c r="M331" s="1">
        <v>1038</v>
      </c>
      <c r="N331" s="5">
        <v>0.60099999999999998</v>
      </c>
      <c r="Q331" s="3" t="s">
        <v>56</v>
      </c>
      <c r="T331" s="1">
        <f t="shared" si="43"/>
        <v>0.33333333333333331</v>
      </c>
      <c r="U331" s="1"/>
      <c r="W331" s="1"/>
      <c r="Y331" s="7">
        <v>33658</v>
      </c>
      <c r="Z331" s="7">
        <f t="shared" si="44"/>
        <v>4.5270883060910929</v>
      </c>
      <c r="AA331" s="30"/>
      <c r="AB331" s="2" t="s">
        <v>153</v>
      </c>
      <c r="AC331" s="4" t="s">
        <v>164</v>
      </c>
      <c r="AD331" s="4" t="s">
        <v>113</v>
      </c>
    </row>
    <row r="332" spans="1:30" s="2" customFormat="1" x14ac:dyDescent="0.2">
      <c r="A332" s="2">
        <v>20</v>
      </c>
      <c r="B332" s="2" t="s">
        <v>112</v>
      </c>
      <c r="C332" s="2" t="s">
        <v>17</v>
      </c>
      <c r="D332" s="1" t="s">
        <v>23</v>
      </c>
      <c r="F332" s="2" t="s">
        <v>19</v>
      </c>
      <c r="G332" s="2" t="s">
        <v>20</v>
      </c>
      <c r="J332" s="1">
        <v>0</v>
      </c>
      <c r="K332" s="1">
        <f t="shared" si="39"/>
        <v>0</v>
      </c>
      <c r="L332" s="1">
        <v>1038</v>
      </c>
      <c r="M332" s="1">
        <v>1038</v>
      </c>
      <c r="N332" s="5">
        <v>0.501</v>
      </c>
      <c r="Q332" s="3" t="s">
        <v>56</v>
      </c>
      <c r="T332" s="1">
        <f t="shared" si="43"/>
        <v>0.33333333333333331</v>
      </c>
      <c r="U332" s="1"/>
      <c r="W332" s="1"/>
      <c r="Y332" s="7">
        <v>105591</v>
      </c>
      <c r="Z332" s="7">
        <f t="shared" si="44"/>
        <v>5.0236269028861607</v>
      </c>
      <c r="AA332" s="30"/>
      <c r="AB332" s="2" t="s">
        <v>153</v>
      </c>
      <c r="AC332" s="4" t="s">
        <v>165</v>
      </c>
      <c r="AD332" s="4" t="s">
        <v>113</v>
      </c>
    </row>
    <row r="333" spans="1:30" s="2" customFormat="1" x14ac:dyDescent="0.2">
      <c r="A333" s="2">
        <v>20</v>
      </c>
      <c r="B333" s="2" t="s">
        <v>112</v>
      </c>
      <c r="C333" s="2" t="s">
        <v>17</v>
      </c>
      <c r="D333" s="1" t="s">
        <v>23</v>
      </c>
      <c r="F333" s="2" t="s">
        <v>19</v>
      </c>
      <c r="G333" s="2" t="s">
        <v>20</v>
      </c>
      <c r="J333" s="1">
        <v>0</v>
      </c>
      <c r="K333" s="1">
        <f t="shared" si="39"/>
        <v>0</v>
      </c>
      <c r="L333" s="1">
        <v>1038</v>
      </c>
      <c r="M333" s="1">
        <v>1038</v>
      </c>
      <c r="N333" s="5">
        <v>0.45079999999999998</v>
      </c>
      <c r="Q333" s="3" t="s">
        <v>56</v>
      </c>
      <c r="T333" s="1">
        <f t="shared" si="43"/>
        <v>0.33333333333333331</v>
      </c>
      <c r="U333" s="1"/>
      <c r="W333" s="1"/>
      <c r="Y333" s="7">
        <v>117775</v>
      </c>
      <c r="Z333" s="7">
        <f t="shared" si="44"/>
        <v>5.0710531129102705</v>
      </c>
      <c r="AA333" s="30"/>
      <c r="AB333" s="2" t="s">
        <v>153</v>
      </c>
      <c r="AC333" s="4" t="s">
        <v>167</v>
      </c>
      <c r="AD333" s="4" t="s">
        <v>113</v>
      </c>
    </row>
    <row r="334" spans="1:30" s="2" customFormat="1" x14ac:dyDescent="0.2">
      <c r="A334" s="2">
        <v>20</v>
      </c>
      <c r="B334" s="2" t="s">
        <v>112</v>
      </c>
      <c r="C334" s="2" t="s">
        <v>17</v>
      </c>
      <c r="D334" s="1" t="s">
        <v>23</v>
      </c>
      <c r="F334" s="2" t="s">
        <v>19</v>
      </c>
      <c r="G334" s="2" t="s">
        <v>20</v>
      </c>
      <c r="J334" s="1">
        <v>0</v>
      </c>
      <c r="K334" s="1">
        <f t="shared" si="39"/>
        <v>0</v>
      </c>
      <c r="L334" s="1">
        <v>1038</v>
      </c>
      <c r="M334" s="1">
        <v>1038</v>
      </c>
      <c r="N334" s="5">
        <v>0.45079999999999998</v>
      </c>
      <c r="Q334" s="3" t="s">
        <v>56</v>
      </c>
      <c r="T334" s="1">
        <f t="shared" si="43"/>
        <v>0.33333333333333331</v>
      </c>
      <c r="U334" s="1"/>
      <c r="W334" s="1"/>
      <c r="Y334" s="7">
        <v>466144</v>
      </c>
      <c r="Z334" s="7">
        <f t="shared" si="44"/>
        <v>5.6685200985457893</v>
      </c>
      <c r="AA334" s="30"/>
      <c r="AB334" s="2" t="s">
        <v>153</v>
      </c>
      <c r="AC334" s="4" t="s">
        <v>166</v>
      </c>
      <c r="AD334" s="4" t="s">
        <v>113</v>
      </c>
    </row>
    <row r="335" spans="1:30" s="2" customFormat="1" x14ac:dyDescent="0.2">
      <c r="A335" s="2">
        <v>20</v>
      </c>
      <c r="B335" s="2" t="s">
        <v>112</v>
      </c>
      <c r="C335" s="2" t="s">
        <v>17</v>
      </c>
      <c r="D335" s="1" t="s">
        <v>23</v>
      </c>
      <c r="F335" s="2" t="s">
        <v>19</v>
      </c>
      <c r="G335" s="2" t="s">
        <v>20</v>
      </c>
      <c r="J335" s="1">
        <v>0</v>
      </c>
      <c r="K335" s="1">
        <f t="shared" si="39"/>
        <v>0</v>
      </c>
      <c r="L335" s="1">
        <v>1038</v>
      </c>
      <c r="M335" s="1">
        <v>1038</v>
      </c>
      <c r="N335" s="5">
        <v>0.4</v>
      </c>
      <c r="Q335" s="3" t="s">
        <v>56</v>
      </c>
      <c r="T335" s="1">
        <f t="shared" si="43"/>
        <v>0.33333333333333331</v>
      </c>
      <c r="U335" s="1"/>
      <c r="W335" s="1"/>
      <c r="Y335" s="7">
        <v>1789193</v>
      </c>
      <c r="Z335" s="7">
        <f t="shared" si="44"/>
        <v>6.2526571903796038</v>
      </c>
      <c r="AA335" s="30" t="s">
        <v>51</v>
      </c>
      <c r="AB335" s="2" t="s">
        <v>153</v>
      </c>
      <c r="AC335" s="4"/>
      <c r="AD335" s="4" t="s">
        <v>113</v>
      </c>
    </row>
    <row r="336" spans="1:30" s="2" customFormat="1" x14ac:dyDescent="0.2">
      <c r="A336" s="2">
        <v>20</v>
      </c>
      <c r="B336" s="2" t="s">
        <v>112</v>
      </c>
      <c r="C336" s="2" t="s">
        <v>17</v>
      </c>
      <c r="D336" s="1" t="s">
        <v>23</v>
      </c>
      <c r="F336" s="2" t="s">
        <v>19</v>
      </c>
      <c r="G336" s="2" t="s">
        <v>20</v>
      </c>
      <c r="J336" s="1">
        <v>0</v>
      </c>
      <c r="K336" s="1">
        <f t="shared" si="39"/>
        <v>0</v>
      </c>
      <c r="L336" s="1">
        <v>1093</v>
      </c>
      <c r="M336" s="1">
        <v>1093</v>
      </c>
      <c r="N336" s="5">
        <v>0.60099999999999998</v>
      </c>
      <c r="Q336" s="3" t="s">
        <v>48</v>
      </c>
      <c r="T336" s="1">
        <f t="shared" si="43"/>
        <v>0.33333333333333331</v>
      </c>
      <c r="U336" s="1"/>
      <c r="W336" s="1"/>
      <c r="Y336" s="7">
        <v>19790</v>
      </c>
      <c r="Z336" s="7">
        <f t="shared" si="44"/>
        <v>4.2964457942063961</v>
      </c>
      <c r="AA336" s="30"/>
      <c r="AB336" s="2" t="s">
        <v>153</v>
      </c>
      <c r="AC336" s="4" t="s">
        <v>168</v>
      </c>
      <c r="AD336" s="4" t="s">
        <v>113</v>
      </c>
    </row>
    <row r="337" spans="1:30" s="2" customFormat="1" x14ac:dyDescent="0.2">
      <c r="A337" s="2">
        <v>20</v>
      </c>
      <c r="B337" s="2" t="s">
        <v>112</v>
      </c>
      <c r="C337" s="2" t="s">
        <v>17</v>
      </c>
      <c r="D337" s="1" t="s">
        <v>23</v>
      </c>
      <c r="F337" s="2" t="s">
        <v>19</v>
      </c>
      <c r="G337" s="2" t="s">
        <v>20</v>
      </c>
      <c r="J337" s="1">
        <v>0</v>
      </c>
      <c r="K337" s="1">
        <f t="shared" si="39"/>
        <v>0</v>
      </c>
      <c r="L337" s="1">
        <v>1093</v>
      </c>
      <c r="M337" s="1">
        <v>1093</v>
      </c>
      <c r="N337" s="5">
        <v>0.45100000000000001</v>
      </c>
      <c r="Q337" s="3" t="s">
        <v>48</v>
      </c>
      <c r="T337" s="1">
        <f t="shared" si="43"/>
        <v>0.33333333333333331</v>
      </c>
      <c r="U337" s="1"/>
      <c r="W337" s="1"/>
      <c r="Y337" s="7">
        <v>27031</v>
      </c>
      <c r="Z337" s="7">
        <f t="shared" si="44"/>
        <v>4.4318621125299691</v>
      </c>
      <c r="AA337" s="30"/>
      <c r="AB337" s="2" t="s">
        <v>153</v>
      </c>
      <c r="AC337" s="4" t="s">
        <v>169</v>
      </c>
      <c r="AD337" s="4" t="s">
        <v>113</v>
      </c>
    </row>
    <row r="338" spans="1:30" s="2" customFormat="1" x14ac:dyDescent="0.2">
      <c r="A338" s="2">
        <v>20</v>
      </c>
      <c r="B338" s="2" t="s">
        <v>112</v>
      </c>
      <c r="C338" s="2" t="s">
        <v>17</v>
      </c>
      <c r="D338" s="1" t="s">
        <v>23</v>
      </c>
      <c r="F338" s="2" t="s">
        <v>19</v>
      </c>
      <c r="G338" s="2" t="s">
        <v>20</v>
      </c>
      <c r="J338" s="1">
        <v>0</v>
      </c>
      <c r="K338" s="1">
        <f t="shared" si="39"/>
        <v>0</v>
      </c>
      <c r="L338" s="1">
        <v>1093</v>
      </c>
      <c r="M338" s="1">
        <v>1093</v>
      </c>
      <c r="N338" s="5">
        <v>0.35199999999999998</v>
      </c>
      <c r="Q338" s="3" t="s">
        <v>48</v>
      </c>
      <c r="T338" s="1">
        <f t="shared" si="43"/>
        <v>0.33333333333333331</v>
      </c>
      <c r="U338" s="1"/>
      <c r="W338" s="1"/>
      <c r="Y338" s="7">
        <v>148192</v>
      </c>
      <c r="Z338" s="7">
        <f t="shared" si="44"/>
        <v>5.170824759313799</v>
      </c>
      <c r="AA338" s="30"/>
      <c r="AB338" s="2" t="s">
        <v>153</v>
      </c>
      <c r="AC338" s="4" t="s">
        <v>170</v>
      </c>
      <c r="AD338" s="4" t="s">
        <v>113</v>
      </c>
    </row>
    <row r="339" spans="1:30" s="2" customFormat="1" x14ac:dyDescent="0.2">
      <c r="A339" s="2">
        <v>20</v>
      </c>
      <c r="B339" s="2" t="s">
        <v>112</v>
      </c>
      <c r="C339" s="2" t="s">
        <v>17</v>
      </c>
      <c r="D339" s="1" t="s">
        <v>23</v>
      </c>
      <c r="F339" s="2" t="s">
        <v>19</v>
      </c>
      <c r="G339" s="2" t="s">
        <v>20</v>
      </c>
      <c r="J339" s="1">
        <v>0</v>
      </c>
      <c r="K339" s="1">
        <f t="shared" si="39"/>
        <v>0</v>
      </c>
      <c r="L339" s="1">
        <v>1093</v>
      </c>
      <c r="M339" s="1">
        <v>1093</v>
      </c>
      <c r="N339" s="5">
        <v>0.30299999999999999</v>
      </c>
      <c r="Q339" s="3" t="s">
        <v>48</v>
      </c>
      <c r="T339" s="1">
        <f t="shared" si="43"/>
        <v>0.33333333333333331</v>
      </c>
      <c r="U339" s="1"/>
      <c r="W339" s="1"/>
      <c r="Y339" s="7">
        <v>265427</v>
      </c>
      <c r="Z339" s="7">
        <f t="shared" si="44"/>
        <v>5.4239450984628261</v>
      </c>
      <c r="AA339" s="30"/>
      <c r="AB339" s="2" t="s">
        <v>153</v>
      </c>
      <c r="AC339" s="4" t="s">
        <v>171</v>
      </c>
      <c r="AD339" s="4" t="s">
        <v>113</v>
      </c>
    </row>
    <row r="340" spans="1:30" s="2" customFormat="1" x14ac:dyDescent="0.2">
      <c r="A340" s="2">
        <v>20</v>
      </c>
      <c r="B340" s="2" t="s">
        <v>112</v>
      </c>
      <c r="C340" s="2" t="s">
        <v>17</v>
      </c>
      <c r="D340" s="1" t="s">
        <v>23</v>
      </c>
      <c r="F340" s="2" t="s">
        <v>19</v>
      </c>
      <c r="G340" s="2" t="s">
        <v>20</v>
      </c>
      <c r="J340" s="1">
        <v>0</v>
      </c>
      <c r="K340" s="1">
        <f t="shared" si="39"/>
        <v>0</v>
      </c>
      <c r="L340" s="1">
        <v>1093</v>
      </c>
      <c r="M340" s="1">
        <v>1093</v>
      </c>
      <c r="N340" s="5">
        <v>0.80200000000000005</v>
      </c>
      <c r="Q340" s="3" t="s">
        <v>56</v>
      </c>
      <c r="T340" s="1">
        <f t="shared" si="43"/>
        <v>0.33333333333333331</v>
      </c>
      <c r="U340" s="1"/>
      <c r="W340" s="1"/>
      <c r="Y340" s="7">
        <v>3416</v>
      </c>
      <c r="Z340" s="7">
        <f t="shared" si="44"/>
        <v>3.5335178620169669</v>
      </c>
      <c r="AA340" s="30"/>
      <c r="AB340" s="2" t="s">
        <v>153</v>
      </c>
      <c r="AC340" s="4" t="s">
        <v>172</v>
      </c>
      <c r="AD340" s="4" t="s">
        <v>113</v>
      </c>
    </row>
    <row r="341" spans="1:30" s="2" customFormat="1" x14ac:dyDescent="0.2">
      <c r="A341" s="2">
        <v>20</v>
      </c>
      <c r="B341" s="2" t="s">
        <v>112</v>
      </c>
      <c r="C341" s="2" t="s">
        <v>17</v>
      </c>
      <c r="D341" s="1" t="s">
        <v>23</v>
      </c>
      <c r="F341" s="2" t="s">
        <v>19</v>
      </c>
      <c r="G341" s="2" t="s">
        <v>20</v>
      </c>
      <c r="J341" s="1">
        <v>0</v>
      </c>
      <c r="K341" s="1">
        <f t="shared" si="39"/>
        <v>0</v>
      </c>
      <c r="L341" s="1">
        <v>1093</v>
      </c>
      <c r="M341" s="1">
        <v>1093</v>
      </c>
      <c r="N341" s="5">
        <v>0.60099999999999998</v>
      </c>
      <c r="Q341" s="3" t="s">
        <v>56</v>
      </c>
      <c r="T341" s="1">
        <f t="shared" si="43"/>
        <v>0.33333333333333331</v>
      </c>
      <c r="U341" s="1"/>
      <c r="W341" s="1"/>
      <c r="Y341" s="7">
        <v>16683</v>
      </c>
      <c r="Z341" s="7">
        <f t="shared" si="44"/>
        <v>4.2222741497965623</v>
      </c>
      <c r="AA341" s="30"/>
      <c r="AB341" s="2" t="s">
        <v>153</v>
      </c>
      <c r="AC341" s="4" t="s">
        <v>173</v>
      </c>
      <c r="AD341" s="4" t="s">
        <v>113</v>
      </c>
    </row>
    <row r="342" spans="1:30" s="2" customFormat="1" x14ac:dyDescent="0.2">
      <c r="A342" s="2">
        <v>20</v>
      </c>
      <c r="B342" s="2" t="s">
        <v>112</v>
      </c>
      <c r="C342" s="2" t="s">
        <v>17</v>
      </c>
      <c r="D342" s="1" t="s">
        <v>23</v>
      </c>
      <c r="F342" s="2" t="s">
        <v>19</v>
      </c>
      <c r="G342" s="2" t="s">
        <v>20</v>
      </c>
      <c r="J342" s="1">
        <v>0</v>
      </c>
      <c r="K342" s="1">
        <f t="shared" si="39"/>
        <v>0</v>
      </c>
      <c r="L342" s="1">
        <v>1093</v>
      </c>
      <c r="M342" s="1">
        <v>1093</v>
      </c>
      <c r="N342" s="5">
        <v>0.45100000000000001</v>
      </c>
      <c r="Q342" s="3" t="s">
        <v>56</v>
      </c>
      <c r="T342" s="1">
        <f t="shared" si="43"/>
        <v>0.33333333333333331</v>
      </c>
      <c r="U342" s="1"/>
      <c r="W342" s="1"/>
      <c r="Y342" s="7">
        <v>40797</v>
      </c>
      <c r="Z342" s="7">
        <f t="shared" si="44"/>
        <v>4.6106282284980118</v>
      </c>
      <c r="AA342" s="30"/>
      <c r="AB342" s="2" t="s">
        <v>153</v>
      </c>
      <c r="AC342" s="4" t="s">
        <v>174</v>
      </c>
      <c r="AD342" s="4" t="s">
        <v>113</v>
      </c>
    </row>
    <row r="343" spans="1:30" s="2" customFormat="1" x14ac:dyDescent="0.2">
      <c r="A343" s="2">
        <v>20</v>
      </c>
      <c r="B343" s="2" t="s">
        <v>112</v>
      </c>
      <c r="C343" s="2" t="s">
        <v>17</v>
      </c>
      <c r="D343" s="1" t="s">
        <v>23</v>
      </c>
      <c r="F343" s="2" t="s">
        <v>19</v>
      </c>
      <c r="G343" s="2" t="s">
        <v>20</v>
      </c>
      <c r="J343" s="1">
        <v>0</v>
      </c>
      <c r="K343" s="1">
        <f t="shared" si="39"/>
        <v>0</v>
      </c>
      <c r="L343" s="1">
        <v>1093</v>
      </c>
      <c r="M343" s="1">
        <v>1093</v>
      </c>
      <c r="N343" s="5">
        <v>0.35199999999999998</v>
      </c>
      <c r="Q343" s="3" t="s">
        <v>56</v>
      </c>
      <c r="T343" s="1">
        <f t="shared" si="43"/>
        <v>0.33333333333333331</v>
      </c>
      <c r="U343" s="1"/>
      <c r="W343" s="1"/>
      <c r="Y343" s="7">
        <v>98192</v>
      </c>
      <c r="Z343" s="7">
        <f t="shared" si="44"/>
        <v>4.992076105939856</v>
      </c>
      <c r="AA343" s="30"/>
      <c r="AB343" s="2" t="s">
        <v>153</v>
      </c>
      <c r="AC343" s="4" t="s">
        <v>175</v>
      </c>
      <c r="AD343" s="4" t="s">
        <v>113</v>
      </c>
    </row>
    <row r="344" spans="1:30" s="2" customFormat="1" x14ac:dyDescent="0.2">
      <c r="A344" s="2">
        <v>23</v>
      </c>
      <c r="B344" s="2" t="s">
        <v>114</v>
      </c>
      <c r="C344" s="2" t="s">
        <v>17</v>
      </c>
      <c r="D344" s="1" t="s">
        <v>23</v>
      </c>
      <c r="F344" s="2" t="s">
        <v>19</v>
      </c>
      <c r="G344" s="2" t="s">
        <v>20</v>
      </c>
      <c r="J344" s="1">
        <v>0</v>
      </c>
      <c r="K344" s="1">
        <f t="shared" si="39"/>
        <v>0</v>
      </c>
      <c r="L344" s="1">
        <v>1038</v>
      </c>
      <c r="M344" s="1">
        <v>1038</v>
      </c>
      <c r="N344" s="5">
        <v>0.89800000000000002</v>
      </c>
      <c r="Q344" s="3" t="s">
        <v>48</v>
      </c>
      <c r="T344" s="1">
        <f t="shared" si="43"/>
        <v>0.33333333333333331</v>
      </c>
      <c r="U344" s="1"/>
      <c r="W344" s="1"/>
      <c r="Y344" s="7">
        <v>3878</v>
      </c>
      <c r="Z344" s="7">
        <f t="shared" si="44"/>
        <v>3.5886078047426859</v>
      </c>
      <c r="AA344" s="30"/>
      <c r="AB344" s="2" t="s">
        <v>153</v>
      </c>
      <c r="AC344" s="4" t="s">
        <v>176</v>
      </c>
      <c r="AD344" s="4" t="s">
        <v>113</v>
      </c>
    </row>
    <row r="345" spans="1:30" s="2" customFormat="1" x14ac:dyDescent="0.2">
      <c r="A345" s="2">
        <v>23</v>
      </c>
      <c r="B345" s="2" t="s">
        <v>114</v>
      </c>
      <c r="C345" s="2" t="s">
        <v>17</v>
      </c>
      <c r="D345" s="1" t="s">
        <v>23</v>
      </c>
      <c r="F345" s="2" t="s">
        <v>19</v>
      </c>
      <c r="G345" s="2" t="s">
        <v>20</v>
      </c>
      <c r="J345" s="1">
        <v>0</v>
      </c>
      <c r="K345" s="1">
        <f t="shared" si="39"/>
        <v>0</v>
      </c>
      <c r="L345" s="1">
        <v>1038</v>
      </c>
      <c r="M345" s="1">
        <v>1038</v>
      </c>
      <c r="N345" s="5">
        <v>0.79900000000000004</v>
      </c>
      <c r="Q345" s="3" t="s">
        <v>48</v>
      </c>
      <c r="T345" s="1">
        <f t="shared" si="43"/>
        <v>0.33333333333333331</v>
      </c>
      <c r="U345" s="1"/>
      <c r="W345" s="1"/>
      <c r="Y345" s="7">
        <v>4600</v>
      </c>
      <c r="Z345" s="7">
        <f t="shared" si="44"/>
        <v>3.6627578316815739</v>
      </c>
      <c r="AA345" s="30"/>
      <c r="AB345" s="2" t="s">
        <v>153</v>
      </c>
      <c r="AC345" s="4" t="s">
        <v>177</v>
      </c>
      <c r="AD345" s="4" t="s">
        <v>113</v>
      </c>
    </row>
    <row r="346" spans="1:30" s="2" customFormat="1" x14ac:dyDescent="0.2">
      <c r="A346" s="2">
        <v>23</v>
      </c>
      <c r="B346" s="2" t="s">
        <v>114</v>
      </c>
      <c r="C346" s="2" t="s">
        <v>17</v>
      </c>
      <c r="D346" s="1" t="s">
        <v>23</v>
      </c>
      <c r="F346" s="2" t="s">
        <v>19</v>
      </c>
      <c r="G346" s="2" t="s">
        <v>20</v>
      </c>
      <c r="J346" s="1">
        <v>0</v>
      </c>
      <c r="K346" s="1">
        <f t="shared" si="39"/>
        <v>0</v>
      </c>
      <c r="L346" s="1">
        <v>1038</v>
      </c>
      <c r="M346" s="1">
        <v>1038</v>
      </c>
      <c r="N346" s="5">
        <v>0.69799999999999995</v>
      </c>
      <c r="Q346" s="3" t="s">
        <v>48</v>
      </c>
      <c r="T346" s="1">
        <f t="shared" si="43"/>
        <v>0.33333333333333331</v>
      </c>
      <c r="U346" s="1"/>
      <c r="W346" s="1"/>
      <c r="Y346" s="7">
        <v>14260</v>
      </c>
      <c r="Z346" s="7">
        <f t="shared" si="44"/>
        <v>4.1541195255158465</v>
      </c>
      <c r="AA346" s="30"/>
      <c r="AB346" s="2" t="s">
        <v>153</v>
      </c>
      <c r="AC346" s="4" t="s">
        <v>178</v>
      </c>
      <c r="AD346" s="4" t="s">
        <v>113</v>
      </c>
    </row>
    <row r="347" spans="1:30" s="2" customFormat="1" x14ac:dyDescent="0.2">
      <c r="A347" s="2">
        <v>23</v>
      </c>
      <c r="B347" s="2" t="s">
        <v>114</v>
      </c>
      <c r="C347" s="2" t="s">
        <v>17</v>
      </c>
      <c r="D347" s="1" t="s">
        <v>23</v>
      </c>
      <c r="F347" s="2" t="s">
        <v>19</v>
      </c>
      <c r="G347" s="2" t="s">
        <v>20</v>
      </c>
      <c r="J347" s="1">
        <v>0</v>
      </c>
      <c r="K347" s="1">
        <f t="shared" si="39"/>
        <v>0</v>
      </c>
      <c r="L347" s="1">
        <v>1038</v>
      </c>
      <c r="M347" s="1">
        <v>1038</v>
      </c>
      <c r="N347" s="5">
        <v>0.59899999999999998</v>
      </c>
      <c r="Q347" s="3" t="s">
        <v>48</v>
      </c>
      <c r="T347" s="1">
        <f t="shared" si="43"/>
        <v>0.33333333333333331</v>
      </c>
      <c r="U347" s="1"/>
      <c r="W347" s="1"/>
      <c r="Y347" s="7">
        <v>16558</v>
      </c>
      <c r="Z347" s="7">
        <f t="shared" si="44"/>
        <v>4.2190078782568889</v>
      </c>
      <c r="AA347" s="30"/>
      <c r="AB347" s="2" t="s">
        <v>153</v>
      </c>
      <c r="AC347" s="4" t="s">
        <v>179</v>
      </c>
      <c r="AD347" s="4" t="s">
        <v>113</v>
      </c>
    </row>
    <row r="348" spans="1:30" s="2" customFormat="1" x14ac:dyDescent="0.2">
      <c r="A348" s="2">
        <v>23</v>
      </c>
      <c r="B348" s="2" t="s">
        <v>114</v>
      </c>
      <c r="C348" s="2" t="s">
        <v>17</v>
      </c>
      <c r="D348" s="1" t="s">
        <v>23</v>
      </c>
      <c r="F348" s="2" t="s">
        <v>19</v>
      </c>
      <c r="G348" s="2" t="s">
        <v>20</v>
      </c>
      <c r="J348" s="1">
        <v>0</v>
      </c>
      <c r="K348" s="1">
        <f t="shared" si="39"/>
        <v>0</v>
      </c>
      <c r="L348" s="1">
        <v>1038</v>
      </c>
      <c r="M348" s="1">
        <v>1038</v>
      </c>
      <c r="N348" s="5">
        <v>0.498</v>
      </c>
      <c r="Q348" s="3" t="s">
        <v>48</v>
      </c>
      <c r="T348" s="1">
        <f t="shared" si="43"/>
        <v>0.33333333333333331</v>
      </c>
      <c r="U348" s="1"/>
      <c r="W348" s="1"/>
      <c r="Y348" s="7">
        <v>50778</v>
      </c>
      <c r="Z348" s="7">
        <f t="shared" si="44"/>
        <v>4.7056755912586716</v>
      </c>
      <c r="AA348" s="30"/>
      <c r="AB348" s="2" t="s">
        <v>153</v>
      </c>
      <c r="AC348" s="4" t="s">
        <v>180</v>
      </c>
      <c r="AD348" s="4" t="s">
        <v>113</v>
      </c>
    </row>
    <row r="349" spans="1:30" s="2" customFormat="1" x14ac:dyDescent="0.2">
      <c r="A349" s="2">
        <v>23</v>
      </c>
      <c r="B349" s="2" t="s">
        <v>114</v>
      </c>
      <c r="C349" s="2" t="s">
        <v>17</v>
      </c>
      <c r="D349" s="1" t="s">
        <v>23</v>
      </c>
      <c r="F349" s="2" t="s">
        <v>19</v>
      </c>
      <c r="G349" s="2" t="s">
        <v>20</v>
      </c>
      <c r="J349" s="1">
        <v>0</v>
      </c>
      <c r="K349" s="1">
        <f t="shared" si="39"/>
        <v>0</v>
      </c>
      <c r="L349" s="1">
        <v>1038</v>
      </c>
      <c r="M349" s="1">
        <v>1038</v>
      </c>
      <c r="N349" s="5">
        <v>0.44800000000000001</v>
      </c>
      <c r="Q349" s="3" t="s">
        <v>48</v>
      </c>
      <c r="T349" s="1">
        <f t="shared" si="43"/>
        <v>0.33333333333333331</v>
      </c>
      <c r="U349" s="1"/>
      <c r="W349" s="1"/>
      <c r="Y349" s="7">
        <v>107183</v>
      </c>
      <c r="Z349" s="7">
        <f t="shared" si="44"/>
        <v>5.0301259085688725</v>
      </c>
      <c r="AA349" s="30"/>
      <c r="AB349" s="2" t="s">
        <v>153</v>
      </c>
      <c r="AC349" s="4" t="s">
        <v>181</v>
      </c>
      <c r="AD349" s="4" t="s">
        <v>113</v>
      </c>
    </row>
    <row r="350" spans="1:30" s="2" customFormat="1" x14ac:dyDescent="0.2">
      <c r="A350" s="2">
        <v>23</v>
      </c>
      <c r="B350" s="2" t="s">
        <v>114</v>
      </c>
      <c r="C350" s="2" t="s">
        <v>17</v>
      </c>
      <c r="D350" s="1" t="s">
        <v>23</v>
      </c>
      <c r="F350" s="2" t="s">
        <v>19</v>
      </c>
      <c r="G350" s="2" t="s">
        <v>20</v>
      </c>
      <c r="J350" s="1">
        <v>0</v>
      </c>
      <c r="K350" s="1">
        <f t="shared" si="39"/>
        <v>0</v>
      </c>
      <c r="L350" s="1">
        <v>1038</v>
      </c>
      <c r="M350" s="1">
        <v>1038</v>
      </c>
      <c r="N350" s="5">
        <v>0.39800000000000002</v>
      </c>
      <c r="Q350" s="3" t="s">
        <v>48</v>
      </c>
      <c r="T350" s="1">
        <f t="shared" si="43"/>
        <v>0.33333333333333331</v>
      </c>
      <c r="U350" s="1"/>
      <c r="W350" s="1"/>
      <c r="Y350" s="7">
        <v>997335</v>
      </c>
      <c r="Z350" s="7">
        <f t="shared" si="44"/>
        <v>5.9988410602316495</v>
      </c>
      <c r="AA350" s="30" t="s">
        <v>51</v>
      </c>
      <c r="AB350" s="2" t="s">
        <v>153</v>
      </c>
      <c r="AC350" s="4"/>
      <c r="AD350" s="4" t="s">
        <v>113</v>
      </c>
    </row>
    <row r="351" spans="1:30" s="2" customFormat="1" x14ac:dyDescent="0.2">
      <c r="A351" s="2">
        <v>23</v>
      </c>
      <c r="B351" s="2" t="s">
        <v>114</v>
      </c>
      <c r="C351" s="2" t="s">
        <v>17</v>
      </c>
      <c r="D351" s="1" t="s">
        <v>23</v>
      </c>
      <c r="F351" s="2" t="s">
        <v>19</v>
      </c>
      <c r="G351" s="2" t="s">
        <v>20</v>
      </c>
      <c r="J351" s="1">
        <v>0</v>
      </c>
      <c r="K351" s="1">
        <f t="shared" si="39"/>
        <v>0</v>
      </c>
      <c r="L351" s="1">
        <v>1038</v>
      </c>
      <c r="M351" s="1">
        <v>1038</v>
      </c>
      <c r="N351" s="5">
        <v>0.89800000000000002</v>
      </c>
      <c r="Q351" s="3" t="s">
        <v>56</v>
      </c>
      <c r="T351" s="1">
        <f t="shared" si="43"/>
        <v>0.33333333333333331</v>
      </c>
      <c r="U351" s="1"/>
      <c r="W351" s="1"/>
      <c r="Y351" s="7">
        <v>3716</v>
      </c>
      <c r="Z351" s="7">
        <f t="shared" si="44"/>
        <v>3.5700757053216043</v>
      </c>
      <c r="AA351" s="30"/>
      <c r="AB351" s="2" t="s">
        <v>153</v>
      </c>
      <c r="AC351" s="4" t="s">
        <v>182</v>
      </c>
      <c r="AD351" s="4" t="s">
        <v>113</v>
      </c>
    </row>
    <row r="352" spans="1:30" s="2" customFormat="1" x14ac:dyDescent="0.2">
      <c r="A352" s="2">
        <v>23</v>
      </c>
      <c r="B352" s="2" t="s">
        <v>114</v>
      </c>
      <c r="C352" s="2" t="s">
        <v>17</v>
      </c>
      <c r="D352" s="1" t="s">
        <v>23</v>
      </c>
      <c r="F352" s="2" t="s">
        <v>19</v>
      </c>
      <c r="G352" s="2" t="s">
        <v>20</v>
      </c>
      <c r="J352" s="1">
        <v>0</v>
      </c>
      <c r="K352" s="1">
        <f t="shared" si="39"/>
        <v>0</v>
      </c>
      <c r="L352" s="1">
        <v>1038</v>
      </c>
      <c r="M352" s="1">
        <v>1038</v>
      </c>
      <c r="N352" s="5">
        <v>0.79900000000000004</v>
      </c>
      <c r="Q352" s="3" t="s">
        <v>56</v>
      </c>
      <c r="T352" s="1">
        <f t="shared" si="43"/>
        <v>0.33333333333333331</v>
      </c>
      <c r="U352" s="1"/>
      <c r="W352" s="1"/>
      <c r="Y352" s="7">
        <v>8100</v>
      </c>
      <c r="Z352" s="7">
        <f t="shared" si="44"/>
        <v>3.9084850188786495</v>
      </c>
      <c r="AA352" s="30"/>
      <c r="AB352" s="2" t="s">
        <v>153</v>
      </c>
      <c r="AC352" s="4" t="s">
        <v>183</v>
      </c>
      <c r="AD352" s="4" t="s">
        <v>113</v>
      </c>
    </row>
    <row r="353" spans="1:30" s="2" customFormat="1" x14ac:dyDescent="0.2">
      <c r="A353" s="2">
        <v>23</v>
      </c>
      <c r="B353" s="2" t="s">
        <v>114</v>
      </c>
      <c r="C353" s="2" t="s">
        <v>17</v>
      </c>
      <c r="D353" s="1" t="s">
        <v>23</v>
      </c>
      <c r="F353" s="2" t="s">
        <v>19</v>
      </c>
      <c r="G353" s="2" t="s">
        <v>20</v>
      </c>
      <c r="J353" s="1">
        <v>0</v>
      </c>
      <c r="K353" s="1">
        <f t="shared" si="39"/>
        <v>0</v>
      </c>
      <c r="L353" s="1">
        <v>1038</v>
      </c>
      <c r="M353" s="1">
        <v>1038</v>
      </c>
      <c r="N353" s="5">
        <v>0.59899999999999998</v>
      </c>
      <c r="Q353" s="3" t="s">
        <v>56</v>
      </c>
      <c r="T353" s="1">
        <f t="shared" si="43"/>
        <v>0.33333333333333331</v>
      </c>
      <c r="U353" s="1"/>
      <c r="W353" s="1"/>
      <c r="Y353" s="7">
        <v>73774</v>
      </c>
      <c r="Z353" s="7">
        <f t="shared" si="44"/>
        <v>4.8679033313888675</v>
      </c>
      <c r="AA353" s="30"/>
      <c r="AB353" s="2" t="s">
        <v>153</v>
      </c>
      <c r="AC353" s="4" t="s">
        <v>184</v>
      </c>
      <c r="AD353" s="4" t="s">
        <v>113</v>
      </c>
    </row>
    <row r="354" spans="1:30" s="2" customFormat="1" x14ac:dyDescent="0.2">
      <c r="A354" s="2">
        <v>23</v>
      </c>
      <c r="B354" s="2" t="s">
        <v>114</v>
      </c>
      <c r="C354" s="2" t="s">
        <v>17</v>
      </c>
      <c r="D354" s="1" t="s">
        <v>23</v>
      </c>
      <c r="F354" s="2" t="s">
        <v>19</v>
      </c>
      <c r="G354" s="2" t="s">
        <v>20</v>
      </c>
      <c r="J354" s="1">
        <v>0</v>
      </c>
      <c r="K354" s="1">
        <f t="shared" si="39"/>
        <v>0</v>
      </c>
      <c r="L354" s="1">
        <v>1038</v>
      </c>
      <c r="M354" s="1">
        <v>1038</v>
      </c>
      <c r="N354" s="5">
        <v>0.498</v>
      </c>
      <c r="Q354" s="3" t="s">
        <v>56</v>
      </c>
      <c r="T354" s="1">
        <f t="shared" si="43"/>
        <v>0.33333333333333331</v>
      </c>
      <c r="U354" s="1"/>
      <c r="W354" s="1"/>
      <c r="Y354" s="7">
        <v>144513</v>
      </c>
      <c r="Z354" s="7">
        <f t="shared" si="44"/>
        <v>5.1599069168110114</v>
      </c>
      <c r="AA354" s="30"/>
      <c r="AB354" s="2" t="s">
        <v>153</v>
      </c>
      <c r="AC354" s="4" t="s">
        <v>185</v>
      </c>
      <c r="AD354" s="4" t="s">
        <v>113</v>
      </c>
    </row>
    <row r="355" spans="1:30" s="2" customFormat="1" x14ac:dyDescent="0.2">
      <c r="A355" s="2">
        <v>23</v>
      </c>
      <c r="B355" s="2" t="s">
        <v>114</v>
      </c>
      <c r="C355" s="2" t="s">
        <v>17</v>
      </c>
      <c r="D355" s="1" t="s">
        <v>23</v>
      </c>
      <c r="F355" s="2" t="s">
        <v>19</v>
      </c>
      <c r="G355" s="2" t="s">
        <v>20</v>
      </c>
      <c r="J355" s="1">
        <v>0</v>
      </c>
      <c r="K355" s="1">
        <f t="shared" si="39"/>
        <v>0</v>
      </c>
      <c r="L355" s="1">
        <v>1038</v>
      </c>
      <c r="M355" s="1">
        <v>1038</v>
      </c>
      <c r="N355" s="5">
        <v>0.46800000000000003</v>
      </c>
      <c r="Q355" s="3" t="s">
        <v>56</v>
      </c>
      <c r="T355" s="1">
        <f t="shared" si="43"/>
        <v>0.33333333333333331</v>
      </c>
      <c r="U355" s="1"/>
      <c r="W355" s="1"/>
      <c r="Y355" s="7">
        <v>1261279</v>
      </c>
      <c r="Z355" s="7">
        <f t="shared" si="44"/>
        <v>6.1008111648903052</v>
      </c>
      <c r="AA355" s="30" t="s">
        <v>51</v>
      </c>
      <c r="AB355" s="2" t="s">
        <v>153</v>
      </c>
      <c r="AC355" s="4"/>
      <c r="AD355" s="4" t="s">
        <v>113</v>
      </c>
    </row>
    <row r="356" spans="1:30" s="2" customFormat="1" x14ac:dyDescent="0.2">
      <c r="A356" s="2">
        <v>30</v>
      </c>
      <c r="B356" s="2" t="s">
        <v>64</v>
      </c>
      <c r="C356" s="2" t="s">
        <v>17</v>
      </c>
      <c r="D356" s="1" t="s">
        <v>23</v>
      </c>
      <c r="E356" s="2" t="s">
        <v>116</v>
      </c>
      <c r="F356" s="2" t="s">
        <v>19</v>
      </c>
      <c r="G356" s="2" t="s">
        <v>39</v>
      </c>
      <c r="H356" s="2" t="s">
        <v>42</v>
      </c>
      <c r="I356" s="2" t="s">
        <v>74</v>
      </c>
      <c r="J356" s="1">
        <v>-1</v>
      </c>
      <c r="K356" s="1">
        <f t="shared" si="39"/>
        <v>-1.7</v>
      </c>
      <c r="L356" s="1">
        <v>950</v>
      </c>
      <c r="M356" s="1">
        <v>100</v>
      </c>
      <c r="N356" s="5">
        <v>0.89700000000000002</v>
      </c>
      <c r="Q356" s="3" t="s">
        <v>47</v>
      </c>
      <c r="T356" s="1">
        <f>1/777</f>
        <v>1.287001287001287E-3</v>
      </c>
      <c r="U356" s="1"/>
      <c r="W356" s="1">
        <v>5</v>
      </c>
      <c r="Y356" s="7">
        <v>149</v>
      </c>
      <c r="Z356" s="7">
        <f t="shared" si="44"/>
        <v>2.173186268412274</v>
      </c>
      <c r="AA356" s="30"/>
      <c r="AB356" s="2" t="s">
        <v>66</v>
      </c>
      <c r="AC356" s="4" t="s">
        <v>187</v>
      </c>
      <c r="AD356" s="4" t="s">
        <v>117</v>
      </c>
    </row>
    <row r="357" spans="1:30" s="2" customFormat="1" x14ac:dyDescent="0.2">
      <c r="A357" s="2">
        <v>30</v>
      </c>
      <c r="B357" s="2" t="s">
        <v>64</v>
      </c>
      <c r="C357" s="2" t="s">
        <v>17</v>
      </c>
      <c r="D357" s="1" t="s">
        <v>23</v>
      </c>
      <c r="E357" s="2" t="s">
        <v>116</v>
      </c>
      <c r="F357" s="2" t="s">
        <v>19</v>
      </c>
      <c r="G357" s="2" t="s">
        <v>39</v>
      </c>
      <c r="H357" s="2" t="s">
        <v>42</v>
      </c>
      <c r="I357" s="2" t="s">
        <v>74</v>
      </c>
      <c r="J357" s="1">
        <v>-1</v>
      </c>
      <c r="K357" s="1">
        <f t="shared" si="39"/>
        <v>-1.7</v>
      </c>
      <c r="L357" s="1">
        <v>950</v>
      </c>
      <c r="M357" s="1">
        <v>100</v>
      </c>
      <c r="N357" s="5">
        <v>0.89700000000000002</v>
      </c>
      <c r="Q357" s="3" t="s">
        <v>47</v>
      </c>
      <c r="T357" s="1">
        <f t="shared" ref="T357:T369" si="45">1/777</f>
        <v>1.287001287001287E-3</v>
      </c>
      <c r="U357" s="1"/>
      <c r="W357" s="1">
        <v>5</v>
      </c>
      <c r="Y357" s="7">
        <v>303</v>
      </c>
      <c r="Z357" s="7">
        <f t="shared" si="44"/>
        <v>2.4814426285023048</v>
      </c>
      <c r="AA357" s="30"/>
      <c r="AB357" s="2" t="s">
        <v>66</v>
      </c>
      <c r="AC357" s="4" t="s">
        <v>187</v>
      </c>
      <c r="AD357" s="4" t="s">
        <v>117</v>
      </c>
    </row>
    <row r="358" spans="1:30" s="2" customFormat="1" x14ac:dyDescent="0.2">
      <c r="A358" s="2">
        <v>30</v>
      </c>
      <c r="B358" s="2" t="s">
        <v>64</v>
      </c>
      <c r="C358" s="2" t="s">
        <v>17</v>
      </c>
      <c r="D358" s="1" t="s">
        <v>23</v>
      </c>
      <c r="E358" s="2" t="s">
        <v>116</v>
      </c>
      <c r="F358" s="2" t="s">
        <v>19</v>
      </c>
      <c r="G358" s="2" t="s">
        <v>39</v>
      </c>
      <c r="H358" s="2" t="s">
        <v>42</v>
      </c>
      <c r="I358" s="2" t="s">
        <v>74</v>
      </c>
      <c r="J358" s="1">
        <v>-1</v>
      </c>
      <c r="K358" s="1">
        <f t="shared" si="39"/>
        <v>-1.7</v>
      </c>
      <c r="L358" s="1">
        <v>950</v>
      </c>
      <c r="M358" s="1">
        <v>100</v>
      </c>
      <c r="N358" s="5">
        <v>0.79500000000000004</v>
      </c>
      <c r="Q358" s="3" t="s">
        <v>47</v>
      </c>
      <c r="T358" s="1">
        <f t="shared" si="45"/>
        <v>1.287001287001287E-3</v>
      </c>
      <c r="U358" s="1"/>
      <c r="W358" s="1">
        <v>5</v>
      </c>
      <c r="Y358" s="7">
        <v>227</v>
      </c>
      <c r="Z358" s="7">
        <f t="shared" si="44"/>
        <v>2.3560258571931225</v>
      </c>
      <c r="AA358" s="30"/>
      <c r="AB358" s="2" t="s">
        <v>66</v>
      </c>
      <c r="AC358" s="4" t="s">
        <v>187</v>
      </c>
      <c r="AD358" s="4" t="s">
        <v>117</v>
      </c>
    </row>
    <row r="359" spans="1:30" s="2" customFormat="1" x14ac:dyDescent="0.2">
      <c r="A359" s="2">
        <v>30</v>
      </c>
      <c r="B359" s="2" t="s">
        <v>64</v>
      </c>
      <c r="C359" s="2" t="s">
        <v>17</v>
      </c>
      <c r="D359" s="1" t="s">
        <v>23</v>
      </c>
      <c r="E359" s="2" t="s">
        <v>116</v>
      </c>
      <c r="F359" s="2" t="s">
        <v>19</v>
      </c>
      <c r="G359" s="2" t="s">
        <v>39</v>
      </c>
      <c r="H359" s="2" t="s">
        <v>42</v>
      </c>
      <c r="I359" s="2" t="s">
        <v>74</v>
      </c>
      <c r="J359" s="1">
        <v>-1</v>
      </c>
      <c r="K359" s="1">
        <f t="shared" si="39"/>
        <v>-1.7</v>
      </c>
      <c r="L359" s="1">
        <v>950</v>
      </c>
      <c r="M359" s="1">
        <v>100</v>
      </c>
      <c r="N359" s="5">
        <v>0.79500000000000004</v>
      </c>
      <c r="Q359" s="3" t="s">
        <v>47</v>
      </c>
      <c r="T359" s="1">
        <f t="shared" si="45"/>
        <v>1.287001287001287E-3</v>
      </c>
      <c r="U359" s="1"/>
      <c r="W359" s="1">
        <v>5</v>
      </c>
      <c r="Y359" s="7">
        <v>250</v>
      </c>
      <c r="Z359" s="7">
        <f t="shared" si="44"/>
        <v>2.397940008672037</v>
      </c>
      <c r="AA359" s="30"/>
      <c r="AB359" s="2" t="s">
        <v>66</v>
      </c>
      <c r="AC359" s="4" t="s">
        <v>187</v>
      </c>
      <c r="AD359" s="4" t="s">
        <v>117</v>
      </c>
    </row>
    <row r="360" spans="1:30" s="2" customFormat="1" x14ac:dyDescent="0.2">
      <c r="A360" s="2">
        <v>30</v>
      </c>
      <c r="B360" s="2" t="s">
        <v>64</v>
      </c>
      <c r="C360" s="2" t="s">
        <v>17</v>
      </c>
      <c r="D360" s="1" t="s">
        <v>23</v>
      </c>
      <c r="E360" s="2" t="s">
        <v>116</v>
      </c>
      <c r="F360" s="2" t="s">
        <v>19</v>
      </c>
      <c r="G360" s="2" t="s">
        <v>39</v>
      </c>
      <c r="H360" s="2" t="s">
        <v>42</v>
      </c>
      <c r="I360" s="2" t="s">
        <v>74</v>
      </c>
      <c r="J360" s="1">
        <v>-1</v>
      </c>
      <c r="K360" s="1">
        <f t="shared" si="39"/>
        <v>-1.7</v>
      </c>
      <c r="L360" s="1">
        <v>950</v>
      </c>
      <c r="M360" s="1">
        <v>100</v>
      </c>
      <c r="N360" s="5">
        <v>0.79800000000000004</v>
      </c>
      <c r="Q360" s="3" t="s">
        <v>47</v>
      </c>
      <c r="T360" s="1">
        <f t="shared" si="45"/>
        <v>1.287001287001287E-3</v>
      </c>
      <c r="U360" s="1"/>
      <c r="W360" s="1">
        <v>5</v>
      </c>
      <c r="Y360" s="7">
        <v>319</v>
      </c>
      <c r="Z360" s="7">
        <f t="shared" si="44"/>
        <v>2.503790683057181</v>
      </c>
      <c r="AA360" s="30"/>
      <c r="AB360" s="2" t="s">
        <v>66</v>
      </c>
      <c r="AC360" s="4" t="s">
        <v>187</v>
      </c>
      <c r="AD360" s="4" t="s">
        <v>117</v>
      </c>
    </row>
    <row r="361" spans="1:30" s="2" customFormat="1" x14ac:dyDescent="0.2">
      <c r="A361" s="2">
        <v>30</v>
      </c>
      <c r="B361" s="2" t="s">
        <v>64</v>
      </c>
      <c r="C361" s="2" t="s">
        <v>17</v>
      </c>
      <c r="D361" s="1" t="s">
        <v>23</v>
      </c>
      <c r="E361" s="2" t="s">
        <v>116</v>
      </c>
      <c r="F361" s="2" t="s">
        <v>19</v>
      </c>
      <c r="G361" s="2" t="s">
        <v>39</v>
      </c>
      <c r="H361" s="2" t="s">
        <v>42</v>
      </c>
      <c r="I361" s="2" t="s">
        <v>74</v>
      </c>
      <c r="J361" s="1">
        <v>-1</v>
      </c>
      <c r="K361" s="1">
        <f t="shared" si="39"/>
        <v>-1.7</v>
      </c>
      <c r="L361" s="1">
        <v>950</v>
      </c>
      <c r="M361" s="1">
        <v>100</v>
      </c>
      <c r="N361" s="5">
        <v>0.79800000000000004</v>
      </c>
      <c r="Q361" s="3" t="s">
        <v>47</v>
      </c>
      <c r="T361" s="1">
        <f t="shared" si="45"/>
        <v>1.287001287001287E-3</v>
      </c>
      <c r="U361" s="1"/>
      <c r="W361" s="1">
        <v>5</v>
      </c>
      <c r="Y361" s="7">
        <v>637</v>
      </c>
      <c r="Z361" s="7">
        <f t="shared" si="44"/>
        <v>2.8041394323353499</v>
      </c>
      <c r="AA361" s="30"/>
      <c r="AB361" s="2" t="s">
        <v>66</v>
      </c>
      <c r="AC361" s="4" t="s">
        <v>187</v>
      </c>
      <c r="AD361" s="4" t="s">
        <v>117</v>
      </c>
    </row>
    <row r="362" spans="1:30" s="2" customFormat="1" x14ac:dyDescent="0.2">
      <c r="A362" s="2">
        <v>30</v>
      </c>
      <c r="B362" s="2" t="s">
        <v>64</v>
      </c>
      <c r="C362" s="2" t="s">
        <v>17</v>
      </c>
      <c r="D362" s="1" t="s">
        <v>23</v>
      </c>
      <c r="E362" s="2" t="s">
        <v>116</v>
      </c>
      <c r="F362" s="2" t="s">
        <v>19</v>
      </c>
      <c r="G362" s="2" t="s">
        <v>39</v>
      </c>
      <c r="H362" s="2" t="s">
        <v>42</v>
      </c>
      <c r="I362" s="2" t="s">
        <v>74</v>
      </c>
      <c r="J362" s="1">
        <v>-1</v>
      </c>
      <c r="K362" s="1">
        <f t="shared" si="39"/>
        <v>-1.7</v>
      </c>
      <c r="L362" s="1">
        <v>950</v>
      </c>
      <c r="M362" s="1">
        <v>100</v>
      </c>
      <c r="N362" s="5">
        <v>0.69599999999999995</v>
      </c>
      <c r="Q362" s="3" t="s">
        <v>47</v>
      </c>
      <c r="T362" s="1">
        <f t="shared" si="45"/>
        <v>1.287001287001287E-3</v>
      </c>
      <c r="U362" s="1"/>
      <c r="W362" s="1">
        <v>5</v>
      </c>
      <c r="Y362" s="7">
        <v>551</v>
      </c>
      <c r="Z362" s="7">
        <f t="shared" si="44"/>
        <v>2.7411515988517849</v>
      </c>
      <c r="AA362" s="30"/>
      <c r="AB362" s="2" t="s">
        <v>66</v>
      </c>
      <c r="AC362" s="4" t="s">
        <v>187</v>
      </c>
      <c r="AD362" s="4" t="s">
        <v>117</v>
      </c>
    </row>
    <row r="363" spans="1:30" s="2" customFormat="1" x14ac:dyDescent="0.2">
      <c r="A363" s="2">
        <v>30</v>
      </c>
      <c r="B363" s="2" t="s">
        <v>64</v>
      </c>
      <c r="C363" s="2" t="s">
        <v>17</v>
      </c>
      <c r="D363" s="1" t="s">
        <v>23</v>
      </c>
      <c r="E363" s="2" t="s">
        <v>116</v>
      </c>
      <c r="F363" s="2" t="s">
        <v>19</v>
      </c>
      <c r="G363" s="2" t="s">
        <v>39</v>
      </c>
      <c r="H363" s="2" t="s">
        <v>42</v>
      </c>
      <c r="I363" s="2" t="s">
        <v>74</v>
      </c>
      <c r="J363" s="1">
        <v>-1</v>
      </c>
      <c r="K363" s="1">
        <f t="shared" si="39"/>
        <v>-1.7</v>
      </c>
      <c r="L363" s="1">
        <v>950</v>
      </c>
      <c r="M363" s="1">
        <v>100</v>
      </c>
      <c r="N363" s="5">
        <v>0.69599999999999995</v>
      </c>
      <c r="Q363" s="3" t="s">
        <v>47</v>
      </c>
      <c r="T363" s="1">
        <f t="shared" si="45"/>
        <v>1.287001287001287E-3</v>
      </c>
      <c r="U363" s="1"/>
      <c r="W363" s="1">
        <v>5</v>
      </c>
      <c r="Y363" s="7">
        <v>974</v>
      </c>
      <c r="Z363" s="7">
        <f t="shared" si="44"/>
        <v>2.9885589568786153</v>
      </c>
      <c r="AA363" s="30"/>
      <c r="AB363" s="2" t="s">
        <v>66</v>
      </c>
      <c r="AC363" s="4" t="s">
        <v>187</v>
      </c>
      <c r="AD363" s="4" t="s">
        <v>117</v>
      </c>
    </row>
    <row r="364" spans="1:30" s="2" customFormat="1" x14ac:dyDescent="0.2">
      <c r="A364" s="2">
        <v>30</v>
      </c>
      <c r="B364" s="2" t="s">
        <v>64</v>
      </c>
      <c r="C364" s="2" t="s">
        <v>17</v>
      </c>
      <c r="D364" s="1" t="s">
        <v>23</v>
      </c>
      <c r="E364" s="2" t="s">
        <v>116</v>
      </c>
      <c r="F364" s="2" t="s">
        <v>19</v>
      </c>
      <c r="G364" s="2" t="s">
        <v>39</v>
      </c>
      <c r="H364" s="2" t="s">
        <v>42</v>
      </c>
      <c r="I364" s="2" t="s">
        <v>74</v>
      </c>
      <c r="J364" s="1">
        <v>-1</v>
      </c>
      <c r="K364" s="1">
        <f t="shared" si="39"/>
        <v>-1.7</v>
      </c>
      <c r="L364" s="1">
        <v>950</v>
      </c>
      <c r="M364" s="1">
        <v>100</v>
      </c>
      <c r="N364" s="5">
        <v>0.69399999999999995</v>
      </c>
      <c r="Q364" s="3" t="s">
        <v>47</v>
      </c>
      <c r="T364" s="1">
        <f t="shared" si="45"/>
        <v>1.287001287001287E-3</v>
      </c>
      <c r="U364" s="1"/>
      <c r="W364" s="1">
        <v>5</v>
      </c>
      <c r="Y364" s="7">
        <v>1329</v>
      </c>
      <c r="Z364" s="7">
        <f t="shared" si="44"/>
        <v>3.1235249809427317</v>
      </c>
      <c r="AA364" s="30"/>
      <c r="AB364" s="2" t="s">
        <v>66</v>
      </c>
      <c r="AC364" s="4" t="s">
        <v>187</v>
      </c>
      <c r="AD364" s="4" t="s">
        <v>117</v>
      </c>
    </row>
    <row r="365" spans="1:30" s="2" customFormat="1" x14ac:dyDescent="0.2">
      <c r="A365" s="2">
        <v>30</v>
      </c>
      <c r="B365" s="2" t="s">
        <v>64</v>
      </c>
      <c r="C365" s="2" t="s">
        <v>17</v>
      </c>
      <c r="D365" s="1" t="s">
        <v>23</v>
      </c>
      <c r="E365" s="2" t="s">
        <v>116</v>
      </c>
      <c r="F365" s="2" t="s">
        <v>19</v>
      </c>
      <c r="G365" s="2" t="s">
        <v>39</v>
      </c>
      <c r="H365" s="2" t="s">
        <v>42</v>
      </c>
      <c r="I365" s="2" t="s">
        <v>74</v>
      </c>
      <c r="J365" s="1">
        <v>-1</v>
      </c>
      <c r="K365" s="1">
        <f t="shared" si="39"/>
        <v>-1.7</v>
      </c>
      <c r="L365" s="1">
        <v>950</v>
      </c>
      <c r="M365" s="1">
        <v>100</v>
      </c>
      <c r="N365" s="5">
        <v>0.69399999999999995</v>
      </c>
      <c r="Q365" s="3" t="s">
        <v>47</v>
      </c>
      <c r="T365" s="1">
        <f t="shared" si="45"/>
        <v>1.287001287001287E-3</v>
      </c>
      <c r="U365" s="1"/>
      <c r="W365" s="1">
        <v>5</v>
      </c>
      <c r="Y365" s="7">
        <v>1391</v>
      </c>
      <c r="Z365" s="7">
        <f t="shared" si="44"/>
        <v>3.1433271299920462</v>
      </c>
      <c r="AA365" s="30"/>
      <c r="AB365" s="2" t="s">
        <v>66</v>
      </c>
      <c r="AC365" s="4" t="s">
        <v>187</v>
      </c>
      <c r="AD365" s="4" t="s">
        <v>117</v>
      </c>
    </row>
    <row r="366" spans="1:30" s="2" customFormat="1" x14ac:dyDescent="0.2">
      <c r="A366" s="2">
        <v>30</v>
      </c>
      <c r="B366" s="2" t="s">
        <v>64</v>
      </c>
      <c r="C366" s="2" t="s">
        <v>17</v>
      </c>
      <c r="D366" s="1" t="s">
        <v>23</v>
      </c>
      <c r="E366" s="2" t="s">
        <v>116</v>
      </c>
      <c r="F366" s="2" t="s">
        <v>19</v>
      </c>
      <c r="G366" s="2" t="s">
        <v>39</v>
      </c>
      <c r="H366" s="2" t="s">
        <v>42</v>
      </c>
      <c r="I366" s="2" t="s">
        <v>74</v>
      </c>
      <c r="J366" s="1">
        <v>-1</v>
      </c>
      <c r="K366" s="1">
        <f t="shared" ref="K366:K429" si="46">(L366-M366)/$K$2*J366</f>
        <v>-1.7</v>
      </c>
      <c r="L366" s="1">
        <v>950</v>
      </c>
      <c r="M366" s="1">
        <v>100</v>
      </c>
      <c r="N366" s="5">
        <v>0.65</v>
      </c>
      <c r="Q366" s="3" t="s">
        <v>47</v>
      </c>
      <c r="T366" s="1">
        <f t="shared" si="45"/>
        <v>1.287001287001287E-3</v>
      </c>
      <c r="U366" s="1"/>
      <c r="W366" s="1">
        <v>5</v>
      </c>
      <c r="Y366" s="7">
        <v>1349</v>
      </c>
      <c r="Z366" s="7">
        <f t="shared" si="44"/>
        <v>3.1300119496719039</v>
      </c>
      <c r="AA366" s="30"/>
      <c r="AB366" s="2" t="s">
        <v>66</v>
      </c>
      <c r="AC366" s="4" t="s">
        <v>187</v>
      </c>
      <c r="AD366" s="4" t="s">
        <v>117</v>
      </c>
    </row>
    <row r="367" spans="1:30" s="2" customFormat="1" x14ac:dyDescent="0.2">
      <c r="A367" s="2">
        <v>30</v>
      </c>
      <c r="B367" s="2" t="s">
        <v>64</v>
      </c>
      <c r="C367" s="2" t="s">
        <v>17</v>
      </c>
      <c r="D367" s="1" t="s">
        <v>23</v>
      </c>
      <c r="E367" s="2" t="s">
        <v>116</v>
      </c>
      <c r="F367" s="2" t="s">
        <v>19</v>
      </c>
      <c r="G367" s="2" t="s">
        <v>39</v>
      </c>
      <c r="H367" s="2" t="s">
        <v>42</v>
      </c>
      <c r="I367" s="2" t="s">
        <v>74</v>
      </c>
      <c r="J367" s="1">
        <v>-1</v>
      </c>
      <c r="K367" s="1">
        <f t="shared" si="46"/>
        <v>-1.7</v>
      </c>
      <c r="L367" s="1">
        <v>950</v>
      </c>
      <c r="M367" s="1">
        <v>100</v>
      </c>
      <c r="N367" s="5">
        <v>0.65400000000000003</v>
      </c>
      <c r="Q367" s="3" t="s">
        <v>47</v>
      </c>
      <c r="T367" s="1">
        <f t="shared" si="45"/>
        <v>1.287001287001287E-3</v>
      </c>
      <c r="U367" s="1"/>
      <c r="W367" s="1">
        <v>5</v>
      </c>
      <c r="Y367" s="7">
        <v>1412</v>
      </c>
      <c r="Z367" s="7">
        <f t="shared" si="44"/>
        <v>3.1498346967157844</v>
      </c>
      <c r="AA367" s="30"/>
      <c r="AB367" s="2" t="s">
        <v>66</v>
      </c>
      <c r="AC367" s="4" t="s">
        <v>187</v>
      </c>
      <c r="AD367" s="4" t="s">
        <v>117</v>
      </c>
    </row>
    <row r="368" spans="1:30" s="2" customFormat="1" x14ac:dyDescent="0.2">
      <c r="A368" s="2">
        <v>30</v>
      </c>
      <c r="B368" s="2" t="s">
        <v>64</v>
      </c>
      <c r="C368" s="2" t="s">
        <v>17</v>
      </c>
      <c r="D368" s="1" t="s">
        <v>23</v>
      </c>
      <c r="E368" s="2" t="s">
        <v>116</v>
      </c>
      <c r="F368" s="2" t="s">
        <v>19</v>
      </c>
      <c r="G368" s="2" t="s">
        <v>39</v>
      </c>
      <c r="H368" s="2" t="s">
        <v>42</v>
      </c>
      <c r="I368" s="2" t="s">
        <v>74</v>
      </c>
      <c r="J368" s="1">
        <v>-1</v>
      </c>
      <c r="K368" s="1">
        <f t="shared" si="46"/>
        <v>-1.7</v>
      </c>
      <c r="L368" s="1">
        <v>950</v>
      </c>
      <c r="M368" s="1">
        <v>100</v>
      </c>
      <c r="N368" s="5">
        <v>0.59699999999999998</v>
      </c>
      <c r="Q368" s="3" t="s">
        <v>47</v>
      </c>
      <c r="T368" s="1">
        <f t="shared" si="45"/>
        <v>1.287001287001287E-3</v>
      </c>
      <c r="U368" s="1"/>
      <c r="W368" s="1">
        <v>5</v>
      </c>
      <c r="Y368" s="7">
        <v>1928</v>
      </c>
      <c r="Z368" s="7">
        <f t="shared" si="44"/>
        <v>3.2851070295668117</v>
      </c>
      <c r="AA368" s="30"/>
      <c r="AB368" s="2" t="s">
        <v>66</v>
      </c>
      <c r="AC368" s="4" t="s">
        <v>187</v>
      </c>
      <c r="AD368" s="4" t="s">
        <v>117</v>
      </c>
    </row>
    <row r="369" spans="1:30" s="2" customFormat="1" x14ac:dyDescent="0.2">
      <c r="A369" s="2">
        <v>30</v>
      </c>
      <c r="B369" s="2" t="s">
        <v>64</v>
      </c>
      <c r="C369" s="2" t="s">
        <v>17</v>
      </c>
      <c r="D369" s="1" t="s">
        <v>23</v>
      </c>
      <c r="E369" s="2" t="s">
        <v>116</v>
      </c>
      <c r="F369" s="2" t="s">
        <v>19</v>
      </c>
      <c r="G369" s="2" t="s">
        <v>39</v>
      </c>
      <c r="H369" s="2" t="s">
        <v>42</v>
      </c>
      <c r="I369" s="2" t="s">
        <v>74</v>
      </c>
      <c r="J369" s="1">
        <v>-1</v>
      </c>
      <c r="K369" s="1">
        <f t="shared" si="46"/>
        <v>-1.7</v>
      </c>
      <c r="L369" s="1">
        <v>950</v>
      </c>
      <c r="M369" s="1">
        <v>100</v>
      </c>
      <c r="N369" s="5">
        <v>0.61099999999999999</v>
      </c>
      <c r="Q369" s="3" t="s">
        <v>47</v>
      </c>
      <c r="T369" s="1">
        <f t="shared" si="45"/>
        <v>1.287001287001287E-3</v>
      </c>
      <c r="U369" s="1"/>
      <c r="W369" s="1">
        <v>5</v>
      </c>
      <c r="Y369" s="7">
        <v>2330</v>
      </c>
      <c r="Z369" s="7">
        <f t="shared" si="44"/>
        <v>3.3673559210260184</v>
      </c>
      <c r="AA369" s="30"/>
      <c r="AB369" s="2" t="s">
        <v>66</v>
      </c>
      <c r="AC369" s="4" t="s">
        <v>187</v>
      </c>
      <c r="AD369" s="4" t="s">
        <v>117</v>
      </c>
    </row>
    <row r="370" spans="1:30" s="2" customFormat="1" x14ac:dyDescent="0.2">
      <c r="A370" s="2">
        <v>32</v>
      </c>
      <c r="B370" s="2" t="s">
        <v>64</v>
      </c>
      <c r="C370" s="2" t="s">
        <v>17</v>
      </c>
      <c r="D370" s="1" t="s">
        <v>23</v>
      </c>
      <c r="E370" s="2" t="s">
        <v>118</v>
      </c>
      <c r="F370" s="2" t="s">
        <v>19</v>
      </c>
      <c r="G370" s="2" t="s">
        <v>39</v>
      </c>
      <c r="H370" s="2" t="s">
        <v>42</v>
      </c>
      <c r="I370" s="2" t="s">
        <v>74</v>
      </c>
      <c r="J370" s="1">
        <v>-1</v>
      </c>
      <c r="K370" s="1">
        <f t="shared" si="46"/>
        <v>-1.8</v>
      </c>
      <c r="L370" s="1">
        <v>1000</v>
      </c>
      <c r="M370" s="1">
        <v>100</v>
      </c>
      <c r="N370" s="5">
        <v>0.79800000000000004</v>
      </c>
      <c r="Q370" s="3" t="s">
        <v>47</v>
      </c>
      <c r="T370" s="1">
        <f>1/738</f>
        <v>1.3550135501355014E-3</v>
      </c>
      <c r="U370" s="1"/>
      <c r="W370" s="1">
        <v>5</v>
      </c>
      <c r="Y370" s="7">
        <v>226</v>
      </c>
      <c r="Z370" s="7">
        <f t="shared" si="44"/>
        <v>2.3541084391474008</v>
      </c>
      <c r="AA370" s="30"/>
      <c r="AB370" s="2" t="s">
        <v>66</v>
      </c>
      <c r="AC370" s="4" t="s">
        <v>120</v>
      </c>
      <c r="AD370" s="4" t="s">
        <v>121</v>
      </c>
    </row>
    <row r="371" spans="1:30" s="2" customFormat="1" x14ac:dyDescent="0.2">
      <c r="A371" s="2">
        <v>32</v>
      </c>
      <c r="B371" s="2" t="s">
        <v>64</v>
      </c>
      <c r="C371" s="2" t="s">
        <v>17</v>
      </c>
      <c r="D371" s="1" t="s">
        <v>23</v>
      </c>
      <c r="E371" s="2" t="s">
        <v>118</v>
      </c>
      <c r="F371" s="2" t="s">
        <v>19</v>
      </c>
      <c r="G371" s="2" t="s">
        <v>39</v>
      </c>
      <c r="H371" s="2" t="s">
        <v>42</v>
      </c>
      <c r="I371" s="2" t="s">
        <v>74</v>
      </c>
      <c r="J371" s="1">
        <v>-1</v>
      </c>
      <c r="K371" s="1">
        <f t="shared" si="46"/>
        <v>-1.8</v>
      </c>
      <c r="L371" s="1">
        <v>1000</v>
      </c>
      <c r="M371" s="1">
        <v>100</v>
      </c>
      <c r="N371" s="5">
        <v>0.69899999999999995</v>
      </c>
      <c r="Q371" s="3" t="s">
        <v>47</v>
      </c>
      <c r="T371" s="1">
        <f t="shared" ref="T371:T373" si="47">1/738</f>
        <v>1.3550135501355014E-3</v>
      </c>
      <c r="U371" s="1"/>
      <c r="W371" s="1">
        <v>5</v>
      </c>
      <c r="Y371" s="7">
        <v>548</v>
      </c>
      <c r="Z371" s="7">
        <f t="shared" si="44"/>
        <v>2.7387805584843692</v>
      </c>
      <c r="AA371" s="30"/>
      <c r="AB371" s="2" t="s">
        <v>66</v>
      </c>
      <c r="AC371" s="4" t="s">
        <v>120</v>
      </c>
      <c r="AD371" s="4" t="s">
        <v>121</v>
      </c>
    </row>
    <row r="372" spans="1:30" s="2" customFormat="1" x14ac:dyDescent="0.2">
      <c r="A372" s="2">
        <v>32</v>
      </c>
      <c r="B372" s="2" t="s">
        <v>64</v>
      </c>
      <c r="C372" s="2" t="s">
        <v>17</v>
      </c>
      <c r="D372" s="1" t="s">
        <v>23</v>
      </c>
      <c r="E372" s="2" t="s">
        <v>118</v>
      </c>
      <c r="F372" s="2" t="s">
        <v>19</v>
      </c>
      <c r="G372" s="2" t="s">
        <v>39</v>
      </c>
      <c r="H372" s="2" t="s">
        <v>42</v>
      </c>
      <c r="I372" s="2" t="s">
        <v>74</v>
      </c>
      <c r="J372" s="1">
        <v>-1</v>
      </c>
      <c r="K372" s="1">
        <f t="shared" si="46"/>
        <v>-1.8</v>
      </c>
      <c r="L372" s="1">
        <v>1000</v>
      </c>
      <c r="M372" s="1">
        <v>100</v>
      </c>
      <c r="N372" s="5">
        <v>0.65500000000000003</v>
      </c>
      <c r="Q372" s="3" t="s">
        <v>47</v>
      </c>
      <c r="T372" s="1">
        <f t="shared" si="47"/>
        <v>1.3550135501355014E-3</v>
      </c>
      <c r="U372" s="1"/>
      <c r="W372" s="1">
        <v>5</v>
      </c>
      <c r="Y372" s="7">
        <v>1401</v>
      </c>
      <c r="Z372" s="7">
        <f t="shared" si="44"/>
        <v>3.146438135285774</v>
      </c>
      <c r="AA372" s="30"/>
      <c r="AB372" s="2" t="s">
        <v>66</v>
      </c>
      <c r="AC372" s="4" t="s">
        <v>120</v>
      </c>
      <c r="AD372" s="4" t="s">
        <v>121</v>
      </c>
    </row>
    <row r="373" spans="1:30" s="2" customFormat="1" x14ac:dyDescent="0.2">
      <c r="A373" s="2">
        <v>32</v>
      </c>
      <c r="B373" s="2" t="s">
        <v>64</v>
      </c>
      <c r="C373" s="2" t="s">
        <v>17</v>
      </c>
      <c r="D373" s="1" t="s">
        <v>23</v>
      </c>
      <c r="E373" s="2" t="s">
        <v>118</v>
      </c>
      <c r="F373" s="2" t="s">
        <v>19</v>
      </c>
      <c r="G373" s="2" t="s">
        <v>39</v>
      </c>
      <c r="H373" s="2" t="s">
        <v>42</v>
      </c>
      <c r="I373" s="2" t="s">
        <v>74</v>
      </c>
      <c r="J373" s="1">
        <v>-1</v>
      </c>
      <c r="K373" s="1">
        <f t="shared" si="46"/>
        <v>-1.8</v>
      </c>
      <c r="L373" s="1">
        <v>1000</v>
      </c>
      <c r="M373" s="1">
        <v>100</v>
      </c>
      <c r="N373" s="5">
        <v>0.59799999999999998</v>
      </c>
      <c r="Q373" s="3" t="s">
        <v>47</v>
      </c>
      <c r="T373" s="1">
        <f t="shared" si="47"/>
        <v>1.3550135501355014E-3</v>
      </c>
      <c r="U373" s="1"/>
      <c r="W373" s="1">
        <v>5</v>
      </c>
      <c r="Y373" s="7">
        <v>1929</v>
      </c>
      <c r="Z373" s="7">
        <f t="shared" si="44"/>
        <v>3.2853322276438841</v>
      </c>
      <c r="AA373" s="30"/>
      <c r="AB373" s="2" t="s">
        <v>66</v>
      </c>
      <c r="AC373" s="4" t="s">
        <v>120</v>
      </c>
      <c r="AD373" s="4" t="s">
        <v>121</v>
      </c>
    </row>
    <row r="374" spans="1:30" s="2" customFormat="1" x14ac:dyDescent="0.2">
      <c r="A374" s="2">
        <v>32</v>
      </c>
      <c r="B374" s="2" t="s">
        <v>64</v>
      </c>
      <c r="C374" s="2" t="s">
        <v>17</v>
      </c>
      <c r="D374" s="1" t="s">
        <v>23</v>
      </c>
      <c r="E374" s="2" t="s">
        <v>119</v>
      </c>
      <c r="F374" s="2" t="s">
        <v>19</v>
      </c>
      <c r="G374" s="2" t="s">
        <v>39</v>
      </c>
      <c r="H374" s="2" t="s">
        <v>42</v>
      </c>
      <c r="I374" s="2" t="s">
        <v>74</v>
      </c>
      <c r="J374" s="1">
        <v>-1</v>
      </c>
      <c r="K374" s="1">
        <f t="shared" si="46"/>
        <v>-1.8</v>
      </c>
      <c r="L374" s="1">
        <v>1000</v>
      </c>
      <c r="M374" s="1">
        <v>100</v>
      </c>
      <c r="N374" s="5">
        <v>0.90200000000000002</v>
      </c>
      <c r="Q374" s="3" t="s">
        <v>47</v>
      </c>
      <c r="T374" s="1">
        <f>1/738</f>
        <v>1.3550135501355014E-3</v>
      </c>
      <c r="U374" s="1"/>
      <c r="W374" s="1">
        <v>5</v>
      </c>
      <c r="Y374" s="7">
        <v>295</v>
      </c>
      <c r="Z374" s="7">
        <f t="shared" si="44"/>
        <v>2.469822015978163</v>
      </c>
      <c r="AA374" s="30"/>
      <c r="AB374" s="2" t="s">
        <v>66</v>
      </c>
      <c r="AC374" s="4" t="s">
        <v>188</v>
      </c>
      <c r="AD374" s="4" t="s">
        <v>121</v>
      </c>
    </row>
    <row r="375" spans="1:30" s="2" customFormat="1" x14ac:dyDescent="0.2">
      <c r="A375" s="2">
        <v>32</v>
      </c>
      <c r="B375" s="2" t="s">
        <v>64</v>
      </c>
      <c r="C375" s="2" t="s">
        <v>17</v>
      </c>
      <c r="D375" s="1" t="s">
        <v>23</v>
      </c>
      <c r="E375" s="2" t="s">
        <v>119</v>
      </c>
      <c r="F375" s="2" t="s">
        <v>19</v>
      </c>
      <c r="G375" s="2" t="s">
        <v>39</v>
      </c>
      <c r="H375" s="2" t="s">
        <v>42</v>
      </c>
      <c r="I375" s="2" t="s">
        <v>74</v>
      </c>
      <c r="J375" s="1">
        <v>-1</v>
      </c>
      <c r="K375" s="1">
        <f t="shared" si="46"/>
        <v>-1.8</v>
      </c>
      <c r="L375" s="1">
        <v>1000</v>
      </c>
      <c r="M375" s="1">
        <v>100</v>
      </c>
      <c r="N375" s="5">
        <v>0.80500000000000005</v>
      </c>
      <c r="Q375" s="3" t="s">
        <v>47</v>
      </c>
      <c r="T375" s="1">
        <f t="shared" ref="T375:T377" si="48">1/738</f>
        <v>1.3550135501355014E-3</v>
      </c>
      <c r="U375" s="1"/>
      <c r="W375" s="1">
        <v>5</v>
      </c>
      <c r="Y375" s="7">
        <v>312</v>
      </c>
      <c r="Z375" s="7">
        <f t="shared" si="44"/>
        <v>2.4941545940184424</v>
      </c>
      <c r="AA375" s="30"/>
      <c r="AB375" s="2" t="s">
        <v>66</v>
      </c>
      <c r="AC375" s="4" t="s">
        <v>188</v>
      </c>
      <c r="AD375" s="4" t="s">
        <v>121</v>
      </c>
    </row>
    <row r="376" spans="1:30" s="2" customFormat="1" x14ac:dyDescent="0.2">
      <c r="A376" s="2">
        <v>32</v>
      </c>
      <c r="B376" s="2" t="s">
        <v>64</v>
      </c>
      <c r="C376" s="2" t="s">
        <v>17</v>
      </c>
      <c r="D376" s="1" t="s">
        <v>23</v>
      </c>
      <c r="E376" s="2" t="s">
        <v>119</v>
      </c>
      <c r="F376" s="2" t="s">
        <v>19</v>
      </c>
      <c r="G376" s="2" t="s">
        <v>39</v>
      </c>
      <c r="H376" s="2" t="s">
        <v>42</v>
      </c>
      <c r="I376" s="2" t="s">
        <v>74</v>
      </c>
      <c r="J376" s="1">
        <v>-1</v>
      </c>
      <c r="K376" s="1">
        <f t="shared" si="46"/>
        <v>-1.8</v>
      </c>
      <c r="L376" s="1">
        <v>1000</v>
      </c>
      <c r="M376" s="1">
        <v>100</v>
      </c>
      <c r="N376" s="5">
        <v>0.7</v>
      </c>
      <c r="Q376" s="3" t="s">
        <v>47</v>
      </c>
      <c r="T376" s="1">
        <f t="shared" si="48"/>
        <v>1.3550135501355014E-3</v>
      </c>
      <c r="U376" s="1"/>
      <c r="W376" s="1">
        <v>5</v>
      </c>
      <c r="Y376" s="7">
        <v>1385</v>
      </c>
      <c r="Z376" s="7">
        <f t="shared" si="44"/>
        <v>3.1414497734004669</v>
      </c>
      <c r="AA376" s="30"/>
      <c r="AB376" s="2" t="s">
        <v>66</v>
      </c>
      <c r="AC376" s="4" t="s">
        <v>188</v>
      </c>
      <c r="AD376" s="4" t="s">
        <v>121</v>
      </c>
    </row>
    <row r="377" spans="1:30" s="2" customFormat="1" x14ac:dyDescent="0.2">
      <c r="A377" s="2">
        <v>32</v>
      </c>
      <c r="B377" s="2" t="s">
        <v>64</v>
      </c>
      <c r="C377" s="2" t="s">
        <v>17</v>
      </c>
      <c r="D377" s="1" t="s">
        <v>23</v>
      </c>
      <c r="E377" s="2" t="s">
        <v>119</v>
      </c>
      <c r="F377" s="2" t="s">
        <v>19</v>
      </c>
      <c r="G377" s="2" t="s">
        <v>39</v>
      </c>
      <c r="H377" s="2" t="s">
        <v>42</v>
      </c>
      <c r="I377" s="2" t="s">
        <v>74</v>
      </c>
      <c r="J377" s="1">
        <v>-1</v>
      </c>
      <c r="K377" s="1">
        <f t="shared" si="46"/>
        <v>-1.8</v>
      </c>
      <c r="L377" s="1">
        <v>1000</v>
      </c>
      <c r="M377" s="1">
        <v>100</v>
      </c>
      <c r="N377" s="5">
        <v>0.61099999999999999</v>
      </c>
      <c r="Q377" s="3" t="s">
        <v>47</v>
      </c>
      <c r="T377" s="1">
        <f t="shared" si="48"/>
        <v>1.3550135501355014E-3</v>
      </c>
      <c r="U377" s="1"/>
      <c r="W377" s="1">
        <v>5</v>
      </c>
      <c r="Y377" s="7">
        <v>2302</v>
      </c>
      <c r="Z377" s="7">
        <f t="shared" si="44"/>
        <v>3.3621053192937729</v>
      </c>
      <c r="AA377" s="30"/>
      <c r="AB377" s="2" t="s">
        <v>66</v>
      </c>
      <c r="AC377" s="4" t="s">
        <v>188</v>
      </c>
      <c r="AD377" s="4" t="s">
        <v>121</v>
      </c>
    </row>
    <row r="378" spans="1:30" s="2" customFormat="1" x14ac:dyDescent="0.2">
      <c r="A378" s="2">
        <v>32</v>
      </c>
      <c r="B378" s="2" t="s">
        <v>64</v>
      </c>
      <c r="C378" s="2" t="s">
        <v>17</v>
      </c>
      <c r="D378" s="1" t="s">
        <v>23</v>
      </c>
      <c r="E378" s="2" t="s">
        <v>122</v>
      </c>
      <c r="F378" s="2" t="s">
        <v>19</v>
      </c>
      <c r="G378" s="2" t="s">
        <v>39</v>
      </c>
      <c r="H378" s="2" t="s">
        <v>42</v>
      </c>
      <c r="I378" s="2" t="s">
        <v>74</v>
      </c>
      <c r="J378" s="1">
        <v>-1</v>
      </c>
      <c r="K378" s="1">
        <f t="shared" si="46"/>
        <v>-1.8</v>
      </c>
      <c r="L378" s="1">
        <v>1000</v>
      </c>
      <c r="M378" s="1">
        <v>100</v>
      </c>
      <c r="N378" s="5">
        <v>0.79600000000000004</v>
      </c>
      <c r="Q378" s="3" t="s">
        <v>47</v>
      </c>
      <c r="T378" s="1">
        <f>1/738</f>
        <v>1.3550135501355014E-3</v>
      </c>
      <c r="U378" s="1"/>
      <c r="W378" s="1">
        <v>5</v>
      </c>
      <c r="Y378" s="7">
        <v>250</v>
      </c>
      <c r="Z378" s="7">
        <f t="shared" si="44"/>
        <v>2.397940008672037</v>
      </c>
      <c r="AA378" s="30"/>
      <c r="AB378" s="2" t="s">
        <v>66</v>
      </c>
      <c r="AC378" s="4" t="s">
        <v>189</v>
      </c>
      <c r="AD378" s="4" t="s">
        <v>121</v>
      </c>
    </row>
    <row r="379" spans="1:30" s="2" customFormat="1" x14ac:dyDescent="0.2">
      <c r="A379" s="2">
        <v>32</v>
      </c>
      <c r="B379" s="2" t="s">
        <v>64</v>
      </c>
      <c r="C379" s="2" t="s">
        <v>17</v>
      </c>
      <c r="D379" s="1" t="s">
        <v>23</v>
      </c>
      <c r="E379" s="2" t="s">
        <v>122</v>
      </c>
      <c r="F379" s="2" t="s">
        <v>19</v>
      </c>
      <c r="G379" s="2" t="s">
        <v>39</v>
      </c>
      <c r="H379" s="2" t="s">
        <v>42</v>
      </c>
      <c r="I379" s="2" t="s">
        <v>74</v>
      </c>
      <c r="J379" s="1">
        <v>-1</v>
      </c>
      <c r="K379" s="1">
        <f t="shared" si="46"/>
        <v>-1.8</v>
      </c>
      <c r="L379" s="1">
        <v>1000</v>
      </c>
      <c r="M379" s="1">
        <v>100</v>
      </c>
      <c r="N379" s="5">
        <v>0.69699999999999995</v>
      </c>
      <c r="Q379" s="3" t="s">
        <v>47</v>
      </c>
      <c r="T379" s="1">
        <f t="shared" ref="T379:T380" si="49">1/738</f>
        <v>1.3550135501355014E-3</v>
      </c>
      <c r="U379" s="1"/>
      <c r="W379" s="1">
        <v>5</v>
      </c>
      <c r="Y379" s="7">
        <v>1325</v>
      </c>
      <c r="Z379" s="7">
        <f t="shared" si="44"/>
        <v>3.1222158782728262</v>
      </c>
      <c r="AA379" s="30"/>
      <c r="AB379" s="2" t="s">
        <v>66</v>
      </c>
      <c r="AC379" s="4" t="s">
        <v>189</v>
      </c>
      <c r="AD379" s="4" t="s">
        <v>121</v>
      </c>
    </row>
    <row r="380" spans="1:30" s="2" customFormat="1" x14ac:dyDescent="0.2">
      <c r="A380" s="2">
        <v>32</v>
      </c>
      <c r="B380" s="2" t="s">
        <v>64</v>
      </c>
      <c r="C380" s="2" t="s">
        <v>17</v>
      </c>
      <c r="D380" s="1" t="s">
        <v>23</v>
      </c>
      <c r="E380" s="2" t="s">
        <v>122</v>
      </c>
      <c r="F380" s="2" t="s">
        <v>19</v>
      </c>
      <c r="G380" s="2" t="s">
        <v>39</v>
      </c>
      <c r="H380" s="2" t="s">
        <v>42</v>
      </c>
      <c r="I380" s="2" t="s">
        <v>74</v>
      </c>
      <c r="J380" s="1">
        <v>-1</v>
      </c>
      <c r="K380" s="1">
        <f t="shared" si="46"/>
        <v>-1.8</v>
      </c>
      <c r="L380" s="1">
        <v>1000</v>
      </c>
      <c r="M380" s="1">
        <v>100</v>
      </c>
      <c r="N380" s="5">
        <v>0.65100000000000002</v>
      </c>
      <c r="Q380" s="3" t="s">
        <v>47</v>
      </c>
      <c r="T380" s="1">
        <f t="shared" si="49"/>
        <v>1.3550135501355014E-3</v>
      </c>
      <c r="U380" s="1"/>
      <c r="W380" s="1">
        <v>5</v>
      </c>
      <c r="Y380" s="7">
        <v>1355</v>
      </c>
      <c r="Z380" s="7">
        <f t="shared" si="44"/>
        <v>3.1319392952104241</v>
      </c>
      <c r="AA380" s="30"/>
      <c r="AB380" s="2" t="s">
        <v>66</v>
      </c>
      <c r="AC380" s="4" t="s">
        <v>189</v>
      </c>
      <c r="AD380" s="4" t="s">
        <v>121</v>
      </c>
    </row>
    <row r="381" spans="1:30" s="2" customFormat="1" x14ac:dyDescent="0.2">
      <c r="A381" s="2">
        <v>35</v>
      </c>
      <c r="B381" s="2" t="s">
        <v>64</v>
      </c>
      <c r="C381" s="2" t="s">
        <v>17</v>
      </c>
      <c r="D381" s="1" t="s">
        <v>23</v>
      </c>
      <c r="F381" s="2" t="s">
        <v>19</v>
      </c>
      <c r="G381" s="2" t="s">
        <v>39</v>
      </c>
      <c r="H381" s="2" t="s">
        <v>42</v>
      </c>
      <c r="I381" s="2" t="s">
        <v>74</v>
      </c>
      <c r="J381" s="1">
        <v>-1</v>
      </c>
      <c r="K381" s="1">
        <f t="shared" si="46"/>
        <v>-1.7</v>
      </c>
      <c r="L381" s="1">
        <v>950</v>
      </c>
      <c r="M381" s="1">
        <v>100</v>
      </c>
      <c r="N381" s="5">
        <v>0.79900000000000004</v>
      </c>
      <c r="Q381" s="3" t="s">
        <v>47</v>
      </c>
      <c r="T381" s="1">
        <f t="shared" ref="T381:T390" si="50">1/777</f>
        <v>1.287001287001287E-3</v>
      </c>
      <c r="U381" s="1"/>
      <c r="W381" s="1">
        <v>5</v>
      </c>
      <c r="Y381" s="7">
        <v>232</v>
      </c>
      <c r="Z381" s="7">
        <f t="shared" si="44"/>
        <v>2.3654879848908994</v>
      </c>
      <c r="AA381" s="30"/>
      <c r="AB381" s="2" t="s">
        <v>66</v>
      </c>
      <c r="AC381" s="4" t="s">
        <v>187</v>
      </c>
      <c r="AD381" s="4" t="s">
        <v>123</v>
      </c>
    </row>
    <row r="382" spans="1:30" s="2" customFormat="1" x14ac:dyDescent="0.2">
      <c r="A382" s="2">
        <v>35</v>
      </c>
      <c r="B382" s="2" t="s">
        <v>64</v>
      </c>
      <c r="C382" s="2" t="s">
        <v>17</v>
      </c>
      <c r="D382" s="1" t="s">
        <v>23</v>
      </c>
      <c r="F382" s="2" t="s">
        <v>19</v>
      </c>
      <c r="G382" s="2" t="s">
        <v>39</v>
      </c>
      <c r="H382" s="2" t="s">
        <v>42</v>
      </c>
      <c r="I382" s="2" t="s">
        <v>74</v>
      </c>
      <c r="J382" s="1">
        <v>-1</v>
      </c>
      <c r="K382" s="1">
        <f t="shared" si="46"/>
        <v>-1.7</v>
      </c>
      <c r="L382" s="1">
        <v>950</v>
      </c>
      <c r="M382" s="1">
        <v>100</v>
      </c>
      <c r="N382" s="5">
        <v>0.70199999999999996</v>
      </c>
      <c r="Q382" s="3" t="s">
        <v>47</v>
      </c>
      <c r="T382" s="1">
        <f t="shared" si="50"/>
        <v>1.287001287001287E-3</v>
      </c>
      <c r="U382" s="1"/>
      <c r="W382" s="1">
        <v>5</v>
      </c>
      <c r="Y382" s="7">
        <v>562</v>
      </c>
      <c r="Z382" s="7">
        <f t="shared" si="44"/>
        <v>2.7497363155690606</v>
      </c>
      <c r="AA382" s="30"/>
      <c r="AB382" s="2" t="s">
        <v>66</v>
      </c>
      <c r="AC382" s="4" t="s">
        <v>187</v>
      </c>
      <c r="AD382" s="4" t="s">
        <v>123</v>
      </c>
    </row>
    <row r="383" spans="1:30" s="2" customFormat="1" x14ac:dyDescent="0.2">
      <c r="A383" s="2">
        <v>35</v>
      </c>
      <c r="B383" s="2" t="s">
        <v>64</v>
      </c>
      <c r="C383" s="2" t="s">
        <v>17</v>
      </c>
      <c r="D383" s="1" t="s">
        <v>23</v>
      </c>
      <c r="F383" s="2" t="s">
        <v>19</v>
      </c>
      <c r="G383" s="2" t="s">
        <v>39</v>
      </c>
      <c r="H383" s="2" t="s">
        <v>42</v>
      </c>
      <c r="I383" s="2" t="s">
        <v>74</v>
      </c>
      <c r="J383" s="1">
        <v>-1</v>
      </c>
      <c r="K383" s="1">
        <f t="shared" si="46"/>
        <v>-1.7</v>
      </c>
      <c r="L383" s="1">
        <v>950</v>
      </c>
      <c r="M383" s="1">
        <v>100</v>
      </c>
      <c r="N383" s="5">
        <v>0.65890000000000004</v>
      </c>
      <c r="Q383" s="3" t="s">
        <v>47</v>
      </c>
      <c r="T383" s="1">
        <f t="shared" si="50"/>
        <v>1.287001287001287E-3</v>
      </c>
      <c r="U383" s="1"/>
      <c r="W383" s="1">
        <v>5</v>
      </c>
      <c r="Y383" s="7">
        <v>1407</v>
      </c>
      <c r="Z383" s="7">
        <f t="shared" si="44"/>
        <v>3.1482940974347455</v>
      </c>
      <c r="AA383" s="30"/>
      <c r="AB383" s="2" t="s">
        <v>66</v>
      </c>
      <c r="AC383" s="4" t="s">
        <v>187</v>
      </c>
      <c r="AD383" s="4" t="s">
        <v>123</v>
      </c>
    </row>
    <row r="384" spans="1:30" s="2" customFormat="1" x14ac:dyDescent="0.2">
      <c r="A384" s="2">
        <v>35</v>
      </c>
      <c r="B384" s="2" t="s">
        <v>64</v>
      </c>
      <c r="C384" s="2" t="s">
        <v>17</v>
      </c>
      <c r="D384" s="1" t="s">
        <v>23</v>
      </c>
      <c r="F384" s="2" t="s">
        <v>19</v>
      </c>
      <c r="G384" s="2" t="s">
        <v>39</v>
      </c>
      <c r="H384" s="2" t="s">
        <v>42</v>
      </c>
      <c r="I384" s="2" t="s">
        <v>74</v>
      </c>
      <c r="J384" s="1">
        <v>-1</v>
      </c>
      <c r="K384" s="1">
        <f t="shared" si="46"/>
        <v>-1.7</v>
      </c>
      <c r="L384" s="1">
        <v>950</v>
      </c>
      <c r="M384" s="1">
        <v>100</v>
      </c>
      <c r="N384" s="5">
        <v>0.6</v>
      </c>
      <c r="Q384" s="3" t="s">
        <v>47</v>
      </c>
      <c r="T384" s="1">
        <f t="shared" si="50"/>
        <v>1.287001287001287E-3</v>
      </c>
      <c r="U384" s="1"/>
      <c r="W384" s="1">
        <v>5</v>
      </c>
      <c r="Y384" s="7">
        <v>1932</v>
      </c>
      <c r="Z384" s="7">
        <f t="shared" si="44"/>
        <v>3.2860071220794742</v>
      </c>
      <c r="AA384" s="30"/>
      <c r="AB384" s="2" t="s">
        <v>66</v>
      </c>
      <c r="AC384" s="4" t="s">
        <v>187</v>
      </c>
      <c r="AD384" s="4" t="s">
        <v>123</v>
      </c>
    </row>
    <row r="385" spans="1:30" s="2" customFormat="1" x14ac:dyDescent="0.2">
      <c r="A385" s="2">
        <v>35</v>
      </c>
      <c r="B385" s="2" t="s">
        <v>124</v>
      </c>
      <c r="C385" s="2" t="s">
        <v>17</v>
      </c>
      <c r="D385" s="1" t="s">
        <v>23</v>
      </c>
      <c r="E385" s="2" t="s">
        <v>125</v>
      </c>
      <c r="F385" s="2" t="s">
        <v>19</v>
      </c>
      <c r="G385" s="2" t="s">
        <v>39</v>
      </c>
      <c r="H385" s="2" t="s">
        <v>42</v>
      </c>
      <c r="I385" s="2" t="s">
        <v>74</v>
      </c>
      <c r="J385" s="1">
        <v>-1</v>
      </c>
      <c r="K385" s="1">
        <f t="shared" si="46"/>
        <v>-1.7</v>
      </c>
      <c r="L385" s="1">
        <v>950</v>
      </c>
      <c r="M385" s="1">
        <v>100</v>
      </c>
      <c r="N385" s="5">
        <v>0.90400000000000003</v>
      </c>
      <c r="Q385" s="3" t="s">
        <v>47</v>
      </c>
      <c r="T385" s="1">
        <f t="shared" si="50"/>
        <v>1.287001287001287E-3</v>
      </c>
      <c r="U385" s="1"/>
      <c r="W385" s="1">
        <v>5</v>
      </c>
      <c r="Y385" s="7">
        <v>148</v>
      </c>
      <c r="Z385" s="7">
        <f t="shared" si="44"/>
        <v>2.170261715394957</v>
      </c>
      <c r="AA385" s="30"/>
      <c r="AB385" s="2" t="s">
        <v>66</v>
      </c>
      <c r="AC385" s="4" t="s">
        <v>187</v>
      </c>
      <c r="AD385" s="4" t="s">
        <v>123</v>
      </c>
    </row>
    <row r="386" spans="1:30" s="2" customFormat="1" x14ac:dyDescent="0.2">
      <c r="A386" s="2">
        <v>35</v>
      </c>
      <c r="B386" s="2" t="s">
        <v>124</v>
      </c>
      <c r="C386" s="2" t="s">
        <v>17</v>
      </c>
      <c r="D386" s="1" t="s">
        <v>23</v>
      </c>
      <c r="E386" s="2" t="s">
        <v>125</v>
      </c>
      <c r="F386" s="2" t="s">
        <v>19</v>
      </c>
      <c r="G386" s="2" t="s">
        <v>39</v>
      </c>
      <c r="H386" s="2" t="s">
        <v>42</v>
      </c>
      <c r="I386" s="2" t="s">
        <v>74</v>
      </c>
      <c r="J386" s="1">
        <v>-1</v>
      </c>
      <c r="K386" s="1">
        <f t="shared" si="46"/>
        <v>-1.7</v>
      </c>
      <c r="L386" s="1">
        <v>950</v>
      </c>
      <c r="M386" s="1">
        <v>100</v>
      </c>
      <c r="N386" s="5">
        <v>0.80400000000000005</v>
      </c>
      <c r="Q386" s="3" t="s">
        <v>47</v>
      </c>
      <c r="T386" s="1">
        <f t="shared" si="50"/>
        <v>1.287001287001287E-3</v>
      </c>
      <c r="U386" s="1"/>
      <c r="W386" s="1">
        <v>5</v>
      </c>
      <c r="Y386" s="7">
        <v>364</v>
      </c>
      <c r="Z386" s="7">
        <f t="shared" si="44"/>
        <v>2.5611013836490555</v>
      </c>
      <c r="AA386" s="30"/>
      <c r="AB386" s="2" t="s">
        <v>66</v>
      </c>
      <c r="AC386" s="4" t="s">
        <v>187</v>
      </c>
      <c r="AD386" s="4" t="s">
        <v>123</v>
      </c>
    </row>
    <row r="387" spans="1:30" s="2" customFormat="1" x14ac:dyDescent="0.2">
      <c r="A387" s="2">
        <v>35</v>
      </c>
      <c r="B387" s="2" t="s">
        <v>124</v>
      </c>
      <c r="C387" s="2" t="s">
        <v>17</v>
      </c>
      <c r="D387" s="1" t="s">
        <v>23</v>
      </c>
      <c r="E387" s="2" t="s">
        <v>125</v>
      </c>
      <c r="F387" s="2" t="s">
        <v>19</v>
      </c>
      <c r="G387" s="2" t="s">
        <v>39</v>
      </c>
      <c r="H387" s="2" t="s">
        <v>42</v>
      </c>
      <c r="I387" s="2" t="s">
        <v>74</v>
      </c>
      <c r="J387" s="1">
        <v>-1</v>
      </c>
      <c r="K387" s="1">
        <f t="shared" si="46"/>
        <v>-1.7</v>
      </c>
      <c r="L387" s="1">
        <v>950</v>
      </c>
      <c r="M387" s="1">
        <v>100</v>
      </c>
      <c r="N387" s="5">
        <v>0.8</v>
      </c>
      <c r="Q387" s="3" t="s">
        <v>47</v>
      </c>
      <c r="T387" s="1">
        <f t="shared" si="50"/>
        <v>1.287001287001287E-3</v>
      </c>
      <c r="U387" s="1"/>
      <c r="W387" s="1">
        <v>5</v>
      </c>
      <c r="Y387" s="7">
        <v>653</v>
      </c>
      <c r="Z387" s="7">
        <f t="shared" si="44"/>
        <v>2.8149131812750738</v>
      </c>
      <c r="AA387" s="30"/>
      <c r="AB387" s="2" t="s">
        <v>66</v>
      </c>
      <c r="AC387" s="4" t="s">
        <v>187</v>
      </c>
      <c r="AD387" s="4" t="s">
        <v>123</v>
      </c>
    </row>
    <row r="388" spans="1:30" s="2" customFormat="1" x14ac:dyDescent="0.2">
      <c r="A388" s="2">
        <v>35</v>
      </c>
      <c r="B388" s="2" t="s">
        <v>124</v>
      </c>
      <c r="C388" s="2" t="s">
        <v>17</v>
      </c>
      <c r="D388" s="1" t="s">
        <v>23</v>
      </c>
      <c r="E388" s="2" t="s">
        <v>125</v>
      </c>
      <c r="F388" s="2" t="s">
        <v>19</v>
      </c>
      <c r="G388" s="2" t="s">
        <v>39</v>
      </c>
      <c r="H388" s="2" t="s">
        <v>42</v>
      </c>
      <c r="I388" s="2" t="s">
        <v>74</v>
      </c>
      <c r="J388" s="1">
        <v>-1</v>
      </c>
      <c r="K388" s="1">
        <f t="shared" si="46"/>
        <v>-1.7</v>
      </c>
      <c r="L388" s="1">
        <v>950</v>
      </c>
      <c r="M388" s="1">
        <v>100</v>
      </c>
      <c r="N388" s="5">
        <v>0.69899999999999995</v>
      </c>
      <c r="Q388" s="3" t="s">
        <v>47</v>
      </c>
      <c r="T388" s="1">
        <f t="shared" si="50"/>
        <v>1.287001287001287E-3</v>
      </c>
      <c r="U388" s="1"/>
      <c r="W388" s="1">
        <v>5</v>
      </c>
      <c r="Y388" s="7">
        <v>1095</v>
      </c>
      <c r="Z388" s="7">
        <f t="shared" si="44"/>
        <v>3.0394141191761368</v>
      </c>
      <c r="AA388" s="30"/>
      <c r="AB388" s="2" t="s">
        <v>66</v>
      </c>
      <c r="AC388" s="4" t="s">
        <v>187</v>
      </c>
      <c r="AD388" s="4" t="s">
        <v>123</v>
      </c>
    </row>
    <row r="389" spans="1:30" s="2" customFormat="1" x14ac:dyDescent="0.2">
      <c r="A389" s="2">
        <v>35</v>
      </c>
      <c r="B389" s="2" t="s">
        <v>126</v>
      </c>
      <c r="C389" s="2" t="s">
        <v>17</v>
      </c>
      <c r="D389" s="1" t="s">
        <v>23</v>
      </c>
      <c r="E389" s="2" t="s">
        <v>127</v>
      </c>
      <c r="F389" s="2" t="s">
        <v>19</v>
      </c>
      <c r="G389" s="2" t="s">
        <v>39</v>
      </c>
      <c r="H389" s="2" t="s">
        <v>42</v>
      </c>
      <c r="I389" s="2" t="s">
        <v>74</v>
      </c>
      <c r="J389" s="1">
        <v>-1</v>
      </c>
      <c r="K389" s="1">
        <f t="shared" si="46"/>
        <v>-1.7</v>
      </c>
      <c r="L389" s="1">
        <v>950</v>
      </c>
      <c r="M389" s="1">
        <v>100</v>
      </c>
      <c r="N389" s="5">
        <v>0.89900000000000002</v>
      </c>
      <c r="Q389" s="3" t="s">
        <v>47</v>
      </c>
      <c r="T389" s="1">
        <f t="shared" si="50"/>
        <v>1.287001287001287E-3</v>
      </c>
      <c r="U389" s="1"/>
      <c r="W389" s="1">
        <v>5</v>
      </c>
      <c r="Y389" s="7">
        <v>97</v>
      </c>
      <c r="Z389" s="7">
        <f t="shared" si="44"/>
        <v>1.9867717342662448</v>
      </c>
      <c r="AA389" s="30"/>
      <c r="AB389" s="2" t="s">
        <v>66</v>
      </c>
      <c r="AC389" s="4" t="s">
        <v>187</v>
      </c>
      <c r="AD389" s="4" t="s">
        <v>123</v>
      </c>
    </row>
    <row r="390" spans="1:30" s="2" customFormat="1" x14ac:dyDescent="0.2">
      <c r="A390" s="2">
        <v>35</v>
      </c>
      <c r="B390" s="2" t="s">
        <v>126</v>
      </c>
      <c r="C390" s="2" t="s">
        <v>17</v>
      </c>
      <c r="D390" s="1" t="s">
        <v>23</v>
      </c>
      <c r="E390" s="2" t="s">
        <v>127</v>
      </c>
      <c r="F390" s="2" t="s">
        <v>19</v>
      </c>
      <c r="G390" s="2" t="s">
        <v>39</v>
      </c>
      <c r="H390" s="2" t="s">
        <v>42</v>
      </c>
      <c r="I390" s="2" t="s">
        <v>74</v>
      </c>
      <c r="J390" s="1">
        <v>-1</v>
      </c>
      <c r="K390" s="1">
        <f t="shared" si="46"/>
        <v>-1.7</v>
      </c>
      <c r="L390" s="1">
        <v>950</v>
      </c>
      <c r="M390" s="1">
        <v>100</v>
      </c>
      <c r="N390" s="5">
        <v>0.80200000000000005</v>
      </c>
      <c r="Q390" s="3" t="s">
        <v>47</v>
      </c>
      <c r="T390" s="1">
        <f t="shared" si="50"/>
        <v>1.287001287001287E-3</v>
      </c>
      <c r="U390" s="1"/>
      <c r="W390" s="1">
        <v>5</v>
      </c>
      <c r="Y390" s="7">
        <v>308</v>
      </c>
      <c r="Z390" s="7">
        <f t="shared" si="44"/>
        <v>2.4885507165004439</v>
      </c>
      <c r="AA390" s="30"/>
      <c r="AB390" s="2" t="s">
        <v>66</v>
      </c>
      <c r="AC390" s="4" t="s">
        <v>187</v>
      </c>
      <c r="AD390" s="4" t="s">
        <v>123</v>
      </c>
    </row>
    <row r="391" spans="1:30" s="2" customFormat="1" x14ac:dyDescent="0.2">
      <c r="A391" s="2">
        <v>36</v>
      </c>
      <c r="B391" s="2" t="s">
        <v>128</v>
      </c>
      <c r="C391" s="2" t="s">
        <v>17</v>
      </c>
      <c r="D391" s="1" t="s">
        <v>23</v>
      </c>
      <c r="E391" s="2" t="s">
        <v>190</v>
      </c>
      <c r="F391" s="2" t="s">
        <v>19</v>
      </c>
      <c r="G391" s="2" t="s">
        <v>39</v>
      </c>
      <c r="H391" s="2" t="s">
        <v>42</v>
      </c>
      <c r="I391" s="2" t="s">
        <v>74</v>
      </c>
      <c r="J391" s="1">
        <v>-1</v>
      </c>
      <c r="K391" s="1">
        <f t="shared" si="46"/>
        <v>-1.7</v>
      </c>
      <c r="L391" s="1">
        <v>950</v>
      </c>
      <c r="M391" s="1">
        <v>100</v>
      </c>
      <c r="N391" s="5">
        <v>0.80500000000000005</v>
      </c>
      <c r="O391" s="2">
        <v>671</v>
      </c>
      <c r="P391" s="2">
        <v>-168</v>
      </c>
      <c r="Q391" s="3" t="s">
        <v>47</v>
      </c>
      <c r="T391" s="1">
        <f>1/738</f>
        <v>1.3550135501355014E-3</v>
      </c>
      <c r="U391" s="1"/>
      <c r="W391" s="1">
        <v>5</v>
      </c>
      <c r="Y391" s="7">
        <v>190</v>
      </c>
      <c r="Z391" s="7">
        <f t="shared" ref="Z391:Z454" si="51">LOG(Y391,10)</f>
        <v>2.2787536009528289</v>
      </c>
      <c r="AA391" s="30"/>
      <c r="AB391" s="2" t="s">
        <v>129</v>
      </c>
      <c r="AC391" s="4" t="s">
        <v>130</v>
      </c>
      <c r="AD391" s="4" t="s">
        <v>131</v>
      </c>
    </row>
    <row r="392" spans="1:30" s="2" customFormat="1" x14ac:dyDescent="0.2">
      <c r="A392" s="2">
        <v>36</v>
      </c>
      <c r="B392" s="2" t="s">
        <v>128</v>
      </c>
      <c r="C392" s="2" t="s">
        <v>17</v>
      </c>
      <c r="D392" s="1" t="s">
        <v>23</v>
      </c>
      <c r="E392" s="2" t="s">
        <v>190</v>
      </c>
      <c r="F392" s="2" t="s">
        <v>19</v>
      </c>
      <c r="G392" s="2" t="s">
        <v>39</v>
      </c>
      <c r="H392" s="2" t="s">
        <v>42</v>
      </c>
      <c r="I392" s="2" t="s">
        <v>74</v>
      </c>
      <c r="J392" s="1">
        <v>-1</v>
      </c>
      <c r="K392" s="1">
        <f t="shared" si="46"/>
        <v>-1.7</v>
      </c>
      <c r="L392" s="1">
        <v>950</v>
      </c>
      <c r="M392" s="1">
        <v>100</v>
      </c>
      <c r="N392" s="5">
        <v>0.70799999999999996</v>
      </c>
      <c r="O392" s="2">
        <v>646</v>
      </c>
      <c r="P392" s="2">
        <v>-134</v>
      </c>
      <c r="Q392" s="3" t="s">
        <v>47</v>
      </c>
      <c r="T392" s="1">
        <f t="shared" ref="T392:T393" si="52">1/738</f>
        <v>1.3550135501355014E-3</v>
      </c>
      <c r="U392" s="1"/>
      <c r="W392" s="1">
        <v>5</v>
      </c>
      <c r="Y392" s="7">
        <v>520</v>
      </c>
      <c r="Z392" s="7">
        <f t="shared" si="51"/>
        <v>2.716003343634799</v>
      </c>
      <c r="AA392" s="30"/>
      <c r="AB392" s="2" t="s">
        <v>129</v>
      </c>
      <c r="AC392" s="4" t="s">
        <v>130</v>
      </c>
      <c r="AD392" s="4" t="s">
        <v>131</v>
      </c>
    </row>
    <row r="393" spans="1:30" s="2" customFormat="1" x14ac:dyDescent="0.2">
      <c r="A393" s="2">
        <v>36</v>
      </c>
      <c r="B393" s="2" t="s">
        <v>128</v>
      </c>
      <c r="C393" s="2" t="s">
        <v>17</v>
      </c>
      <c r="D393" s="1" t="s">
        <v>23</v>
      </c>
      <c r="E393" s="2" t="s">
        <v>190</v>
      </c>
      <c r="F393" s="2" t="s">
        <v>19</v>
      </c>
      <c r="G393" s="2" t="s">
        <v>39</v>
      </c>
      <c r="H393" s="2" t="s">
        <v>42</v>
      </c>
      <c r="I393" s="2" t="s">
        <v>74</v>
      </c>
      <c r="J393" s="1">
        <v>-1</v>
      </c>
      <c r="K393" s="1">
        <f t="shared" si="46"/>
        <v>-1.7</v>
      </c>
      <c r="L393" s="1">
        <v>950</v>
      </c>
      <c r="M393" s="1">
        <v>100</v>
      </c>
      <c r="N393" s="5">
        <v>0.60599999999999998</v>
      </c>
      <c r="O393" s="2">
        <v>578</v>
      </c>
      <c r="P393" s="2">
        <v>-106</v>
      </c>
      <c r="Q393" s="3" t="s">
        <v>47</v>
      </c>
      <c r="T393" s="1">
        <f t="shared" si="52"/>
        <v>1.3550135501355014E-3</v>
      </c>
      <c r="U393" s="1"/>
      <c r="W393" s="1">
        <v>5</v>
      </c>
      <c r="Y393" s="7">
        <v>2055</v>
      </c>
      <c r="Z393" s="7">
        <f t="shared" si="51"/>
        <v>3.3128118262120876</v>
      </c>
      <c r="AA393" s="30"/>
      <c r="AB393" s="2" t="s">
        <v>129</v>
      </c>
      <c r="AC393" s="4" t="s">
        <v>130</v>
      </c>
      <c r="AD393" s="4" t="s">
        <v>131</v>
      </c>
    </row>
    <row r="394" spans="1:30" s="2" customFormat="1" x14ac:dyDescent="0.2">
      <c r="A394" s="2">
        <v>37</v>
      </c>
      <c r="B394" s="2" t="s">
        <v>132</v>
      </c>
      <c r="C394" s="2" t="s">
        <v>17</v>
      </c>
      <c r="D394" s="1" t="s">
        <v>23</v>
      </c>
      <c r="E394" s="2" t="s">
        <v>191</v>
      </c>
      <c r="F394" s="2" t="s">
        <v>19</v>
      </c>
      <c r="G394" s="2" t="s">
        <v>20</v>
      </c>
      <c r="J394" s="1">
        <v>0</v>
      </c>
      <c r="K394" s="1">
        <f t="shared" si="46"/>
        <v>0</v>
      </c>
      <c r="L394" s="1">
        <v>760</v>
      </c>
      <c r="M394" s="1">
        <v>760</v>
      </c>
      <c r="N394" s="5">
        <v>2.0739999999999998</v>
      </c>
      <c r="Q394" s="3" t="s">
        <v>56</v>
      </c>
      <c r="T394" s="1">
        <v>0.1</v>
      </c>
      <c r="U394" s="1"/>
      <c r="W394" s="1"/>
      <c r="Y394" s="7">
        <v>379</v>
      </c>
      <c r="Z394" s="7">
        <f t="shared" si="51"/>
        <v>2.5786392099680722</v>
      </c>
      <c r="AA394" s="30"/>
      <c r="AB394" s="2" t="s">
        <v>186</v>
      </c>
      <c r="AC394" s="4"/>
      <c r="AD394" s="4" t="s">
        <v>133</v>
      </c>
    </row>
    <row r="395" spans="1:30" s="2" customFormat="1" x14ac:dyDescent="0.2">
      <c r="A395" s="2">
        <v>37</v>
      </c>
      <c r="B395" s="2" t="s">
        <v>132</v>
      </c>
      <c r="C395" s="2" t="s">
        <v>17</v>
      </c>
      <c r="D395" s="1" t="s">
        <v>23</v>
      </c>
      <c r="E395" s="2" t="s">
        <v>191</v>
      </c>
      <c r="F395" s="2" t="s">
        <v>19</v>
      </c>
      <c r="G395" s="2" t="s">
        <v>20</v>
      </c>
      <c r="J395" s="1">
        <v>0</v>
      </c>
      <c r="K395" s="1">
        <f t="shared" si="46"/>
        <v>0</v>
      </c>
      <c r="L395" s="1">
        <v>760</v>
      </c>
      <c r="M395" s="1">
        <v>760</v>
      </c>
      <c r="N395" s="5">
        <v>1.927</v>
      </c>
      <c r="Q395" s="3" t="s">
        <v>56</v>
      </c>
      <c r="T395" s="1">
        <v>0.1</v>
      </c>
      <c r="U395" s="1"/>
      <c r="W395" s="1"/>
      <c r="Y395" s="7">
        <v>703</v>
      </c>
      <c r="Z395" s="7">
        <f t="shared" si="51"/>
        <v>2.8469553250198238</v>
      </c>
      <c r="AA395" s="30"/>
      <c r="AB395" s="2" t="s">
        <v>186</v>
      </c>
      <c r="AC395" s="4"/>
      <c r="AD395" s="4" t="s">
        <v>133</v>
      </c>
    </row>
    <row r="396" spans="1:30" s="2" customFormat="1" x14ac:dyDescent="0.2">
      <c r="A396" s="2">
        <v>37</v>
      </c>
      <c r="B396" s="2" t="s">
        <v>132</v>
      </c>
      <c r="C396" s="2" t="s">
        <v>17</v>
      </c>
      <c r="D396" s="1" t="s">
        <v>23</v>
      </c>
      <c r="E396" s="2" t="s">
        <v>191</v>
      </c>
      <c r="F396" s="2" t="s">
        <v>19</v>
      </c>
      <c r="G396" s="2" t="s">
        <v>20</v>
      </c>
      <c r="J396" s="1">
        <v>0</v>
      </c>
      <c r="K396" s="1">
        <f t="shared" si="46"/>
        <v>0</v>
      </c>
      <c r="L396" s="1">
        <v>760</v>
      </c>
      <c r="M396" s="1">
        <v>760</v>
      </c>
      <c r="N396" s="5">
        <v>1.875</v>
      </c>
      <c r="Q396" s="3" t="s">
        <v>56</v>
      </c>
      <c r="T396" s="1">
        <v>0.1</v>
      </c>
      <c r="U396" s="1"/>
      <c r="W396" s="1"/>
      <c r="Y396" s="7">
        <v>900</v>
      </c>
      <c r="Z396" s="7">
        <f t="shared" si="51"/>
        <v>2.9542425094393248</v>
      </c>
      <c r="AA396" s="30"/>
      <c r="AB396" s="2" t="s">
        <v>186</v>
      </c>
      <c r="AC396" s="4"/>
      <c r="AD396" s="4" t="s">
        <v>133</v>
      </c>
    </row>
    <row r="397" spans="1:30" s="2" customFormat="1" x14ac:dyDescent="0.2">
      <c r="A397" s="2">
        <v>37</v>
      </c>
      <c r="B397" s="2" t="s">
        <v>132</v>
      </c>
      <c r="C397" s="2" t="s">
        <v>17</v>
      </c>
      <c r="D397" s="1" t="s">
        <v>23</v>
      </c>
      <c r="E397" s="2" t="s">
        <v>191</v>
      </c>
      <c r="F397" s="2" t="s">
        <v>19</v>
      </c>
      <c r="G397" s="2" t="s">
        <v>20</v>
      </c>
      <c r="J397" s="1">
        <v>0</v>
      </c>
      <c r="K397" s="1">
        <f t="shared" si="46"/>
        <v>0</v>
      </c>
      <c r="L397" s="1">
        <v>760</v>
      </c>
      <c r="M397" s="1">
        <v>760</v>
      </c>
      <c r="N397" s="5">
        <v>1.5880000000000001</v>
      </c>
      <c r="Q397" s="3" t="s">
        <v>56</v>
      </c>
      <c r="T397" s="1">
        <v>0.1</v>
      </c>
      <c r="U397" s="1"/>
      <c r="W397" s="1"/>
      <c r="Y397" s="7">
        <v>5844</v>
      </c>
      <c r="Z397" s="7">
        <f t="shared" si="51"/>
        <v>3.7667102072622587</v>
      </c>
      <c r="AA397" s="30"/>
      <c r="AB397" s="2" t="s">
        <v>186</v>
      </c>
      <c r="AC397" s="4"/>
      <c r="AD397" s="4" t="s">
        <v>133</v>
      </c>
    </row>
    <row r="398" spans="1:30" s="2" customFormat="1" x14ac:dyDescent="0.2">
      <c r="A398" s="2">
        <v>37</v>
      </c>
      <c r="B398" s="2" t="s">
        <v>132</v>
      </c>
      <c r="C398" s="2" t="s">
        <v>17</v>
      </c>
      <c r="D398" s="1" t="s">
        <v>100</v>
      </c>
      <c r="E398" s="2" t="s">
        <v>191</v>
      </c>
      <c r="F398" s="2" t="s">
        <v>19</v>
      </c>
      <c r="G398" s="2" t="s">
        <v>20</v>
      </c>
      <c r="J398" s="1">
        <v>0</v>
      </c>
      <c r="K398" s="1">
        <f t="shared" si="46"/>
        <v>0</v>
      </c>
      <c r="L398" s="1">
        <v>760</v>
      </c>
      <c r="M398" s="1">
        <v>760</v>
      </c>
      <c r="N398" s="5">
        <v>1.1539999999999999</v>
      </c>
      <c r="Q398" s="3" t="s">
        <v>56</v>
      </c>
      <c r="T398" s="1">
        <v>0.1</v>
      </c>
      <c r="U398" s="1"/>
      <c r="W398" s="1"/>
      <c r="Y398" s="7">
        <v>531</v>
      </c>
      <c r="Z398" s="7">
        <f t="shared" si="51"/>
        <v>2.725094521081469</v>
      </c>
      <c r="AA398" s="30"/>
      <c r="AB398" s="2" t="s">
        <v>186</v>
      </c>
      <c r="AC398" s="4"/>
      <c r="AD398" s="4" t="s">
        <v>133</v>
      </c>
    </row>
    <row r="399" spans="1:30" s="2" customFormat="1" x14ac:dyDescent="0.2">
      <c r="A399" s="2">
        <v>37</v>
      </c>
      <c r="B399" s="2" t="s">
        <v>132</v>
      </c>
      <c r="C399" s="2" t="s">
        <v>17</v>
      </c>
      <c r="D399" s="1" t="s">
        <v>100</v>
      </c>
      <c r="E399" s="2" t="s">
        <v>191</v>
      </c>
      <c r="F399" s="2" t="s">
        <v>19</v>
      </c>
      <c r="G399" s="2" t="s">
        <v>20</v>
      </c>
      <c r="J399" s="1">
        <v>0</v>
      </c>
      <c r="K399" s="1">
        <f t="shared" si="46"/>
        <v>0</v>
      </c>
      <c r="L399" s="1">
        <v>760</v>
      </c>
      <c r="M399" s="1">
        <v>760</v>
      </c>
      <c r="N399" s="5">
        <v>1.119</v>
      </c>
      <c r="Q399" s="3" t="s">
        <v>56</v>
      </c>
      <c r="T399" s="1">
        <v>0.1</v>
      </c>
      <c r="U399" s="1"/>
      <c r="W399" s="1"/>
      <c r="Y399" s="7">
        <v>531</v>
      </c>
      <c r="Z399" s="7">
        <f t="shared" si="51"/>
        <v>2.725094521081469</v>
      </c>
      <c r="AA399" s="30"/>
      <c r="AB399" s="2" t="s">
        <v>186</v>
      </c>
      <c r="AC399" s="4"/>
      <c r="AD399" s="4" t="s">
        <v>133</v>
      </c>
    </row>
    <row r="400" spans="1:30" s="2" customFormat="1" x14ac:dyDescent="0.2">
      <c r="A400" s="2">
        <v>37</v>
      </c>
      <c r="B400" s="2" t="s">
        <v>132</v>
      </c>
      <c r="C400" s="2" t="s">
        <v>17</v>
      </c>
      <c r="D400" s="1" t="s">
        <v>100</v>
      </c>
      <c r="E400" s="2" t="s">
        <v>191</v>
      </c>
      <c r="F400" s="2" t="s">
        <v>19</v>
      </c>
      <c r="G400" s="2" t="s">
        <v>20</v>
      </c>
      <c r="J400" s="1">
        <v>0</v>
      </c>
      <c r="K400" s="1">
        <f t="shared" si="46"/>
        <v>0</v>
      </c>
      <c r="L400" s="1">
        <v>760</v>
      </c>
      <c r="M400" s="1">
        <v>760</v>
      </c>
      <c r="N400" s="5">
        <v>0.96099999999999997</v>
      </c>
      <c r="Q400" s="3" t="s">
        <v>56</v>
      </c>
      <c r="T400" s="1">
        <v>0.1</v>
      </c>
      <c r="U400" s="1"/>
      <c r="W400" s="1"/>
      <c r="Y400" s="7">
        <v>717</v>
      </c>
      <c r="Z400" s="7">
        <f t="shared" si="51"/>
        <v>2.8555191556677997</v>
      </c>
      <c r="AA400" s="30"/>
      <c r="AB400" s="2" t="s">
        <v>186</v>
      </c>
      <c r="AC400" s="4"/>
      <c r="AD400" s="4" t="s">
        <v>133</v>
      </c>
    </row>
    <row r="401" spans="1:30" s="2" customFormat="1" x14ac:dyDescent="0.2">
      <c r="A401" s="2">
        <v>37</v>
      </c>
      <c r="B401" s="2" t="s">
        <v>132</v>
      </c>
      <c r="C401" s="2" t="s">
        <v>17</v>
      </c>
      <c r="D401" s="1" t="s">
        <v>100</v>
      </c>
      <c r="E401" s="2" t="s">
        <v>191</v>
      </c>
      <c r="F401" s="2" t="s">
        <v>19</v>
      </c>
      <c r="G401" s="2" t="s">
        <v>20</v>
      </c>
      <c r="J401" s="1">
        <v>0</v>
      </c>
      <c r="K401" s="1">
        <f t="shared" si="46"/>
        <v>0</v>
      </c>
      <c r="L401" s="1">
        <v>760</v>
      </c>
      <c r="M401" s="1">
        <v>760</v>
      </c>
      <c r="N401" s="5">
        <v>0.73599999999999999</v>
      </c>
      <c r="Q401" s="3" t="s">
        <v>56</v>
      </c>
      <c r="T401" s="1">
        <v>0.1</v>
      </c>
      <c r="U401" s="1"/>
      <c r="W401" s="1"/>
      <c r="Y401" s="7">
        <v>15361</v>
      </c>
      <c r="Z401" s="7">
        <f t="shared" si="51"/>
        <v>4.1864194891554751</v>
      </c>
      <c r="AA401" s="30"/>
      <c r="AB401" s="2" t="s">
        <v>186</v>
      </c>
      <c r="AC401" s="4"/>
      <c r="AD401" s="4" t="s">
        <v>133</v>
      </c>
    </row>
    <row r="402" spans="1:30" s="2" customFormat="1" x14ac:dyDescent="0.2">
      <c r="A402" s="2">
        <v>37</v>
      </c>
      <c r="B402" s="2" t="s">
        <v>132</v>
      </c>
      <c r="C402" s="2" t="s">
        <v>17</v>
      </c>
      <c r="D402" s="1" t="s">
        <v>49</v>
      </c>
      <c r="E402" s="2" t="s">
        <v>191</v>
      </c>
      <c r="F402" s="2" t="s">
        <v>19</v>
      </c>
      <c r="G402" s="2" t="s">
        <v>20</v>
      </c>
      <c r="J402" s="1">
        <v>0</v>
      </c>
      <c r="K402" s="1">
        <f t="shared" si="46"/>
        <v>0</v>
      </c>
      <c r="L402" s="1">
        <v>760</v>
      </c>
      <c r="M402" s="1">
        <v>760</v>
      </c>
      <c r="N402" s="5">
        <v>1.0149999999999999</v>
      </c>
      <c r="Q402" s="3" t="s">
        <v>56</v>
      </c>
      <c r="T402" s="1">
        <v>0.1</v>
      </c>
      <c r="U402" s="1"/>
      <c r="W402" s="1"/>
      <c r="Y402" s="7">
        <v>62</v>
      </c>
      <c r="Z402" s="7">
        <f t="shared" si="51"/>
        <v>1.7923916894982537</v>
      </c>
      <c r="AA402" s="30"/>
      <c r="AB402" s="2" t="s">
        <v>186</v>
      </c>
      <c r="AC402" s="4"/>
      <c r="AD402" s="4" t="s">
        <v>133</v>
      </c>
    </row>
    <row r="403" spans="1:30" s="2" customFormat="1" x14ac:dyDescent="0.2">
      <c r="A403" s="2">
        <v>37</v>
      </c>
      <c r="B403" s="2" t="s">
        <v>132</v>
      </c>
      <c r="C403" s="2" t="s">
        <v>17</v>
      </c>
      <c r="D403" s="1" t="s">
        <v>49</v>
      </c>
      <c r="E403" s="2" t="s">
        <v>191</v>
      </c>
      <c r="F403" s="2" t="s">
        <v>19</v>
      </c>
      <c r="G403" s="2" t="s">
        <v>20</v>
      </c>
      <c r="J403" s="1">
        <v>0</v>
      </c>
      <c r="K403" s="1">
        <f t="shared" si="46"/>
        <v>0</v>
      </c>
      <c r="L403" s="1">
        <v>760</v>
      </c>
      <c r="M403" s="1">
        <v>760</v>
      </c>
      <c r="N403" s="5">
        <v>0.75700000000000001</v>
      </c>
      <c r="Q403" s="3" t="s">
        <v>56</v>
      </c>
      <c r="T403" s="1">
        <v>0.1</v>
      </c>
      <c r="U403" s="1"/>
      <c r="W403" s="1"/>
      <c r="Y403" s="7">
        <v>387</v>
      </c>
      <c r="Z403" s="7">
        <f t="shared" si="51"/>
        <v>2.5877109650189114</v>
      </c>
      <c r="AA403" s="30"/>
      <c r="AB403" s="2" t="s">
        <v>186</v>
      </c>
      <c r="AC403" s="4"/>
      <c r="AD403" s="4" t="s">
        <v>133</v>
      </c>
    </row>
    <row r="404" spans="1:30" s="2" customFormat="1" x14ac:dyDescent="0.2">
      <c r="A404" s="2">
        <v>37</v>
      </c>
      <c r="B404" s="2" t="s">
        <v>132</v>
      </c>
      <c r="C404" s="2" t="s">
        <v>17</v>
      </c>
      <c r="D404" s="1" t="s">
        <v>49</v>
      </c>
      <c r="E404" s="2" t="s">
        <v>191</v>
      </c>
      <c r="F404" s="2" t="s">
        <v>19</v>
      </c>
      <c r="G404" s="2" t="s">
        <v>20</v>
      </c>
      <c r="J404" s="1">
        <v>0</v>
      </c>
      <c r="K404" s="1">
        <f t="shared" si="46"/>
        <v>0</v>
      </c>
      <c r="L404" s="1">
        <v>760</v>
      </c>
      <c r="M404" s="1">
        <v>760</v>
      </c>
      <c r="N404" s="5">
        <v>0.71799999999999997</v>
      </c>
      <c r="Q404" s="3" t="s">
        <v>56</v>
      </c>
      <c r="T404" s="1">
        <v>0.1</v>
      </c>
      <c r="U404" s="1"/>
      <c r="W404" s="1"/>
      <c r="Y404" s="7">
        <v>869</v>
      </c>
      <c r="Z404" s="7">
        <f t="shared" si="51"/>
        <v>2.9390197764486663</v>
      </c>
      <c r="AA404" s="30"/>
      <c r="AB404" s="2" t="s">
        <v>186</v>
      </c>
      <c r="AC404" s="4"/>
      <c r="AD404" s="4" t="s">
        <v>133</v>
      </c>
    </row>
    <row r="405" spans="1:30" s="2" customFormat="1" x14ac:dyDescent="0.2">
      <c r="A405" s="2">
        <v>37</v>
      </c>
      <c r="B405" s="2" t="s">
        <v>132</v>
      </c>
      <c r="C405" s="2" t="s">
        <v>17</v>
      </c>
      <c r="D405" s="1" t="s">
        <v>49</v>
      </c>
      <c r="E405" s="2" t="s">
        <v>191</v>
      </c>
      <c r="F405" s="2" t="s">
        <v>19</v>
      </c>
      <c r="G405" s="2" t="s">
        <v>20</v>
      </c>
      <c r="J405" s="1">
        <v>0</v>
      </c>
      <c r="K405" s="1">
        <f t="shared" si="46"/>
        <v>0</v>
      </c>
      <c r="L405" s="1">
        <v>760</v>
      </c>
      <c r="M405" s="1">
        <v>760</v>
      </c>
      <c r="N405" s="5">
        <v>0.56599999999999995</v>
      </c>
      <c r="Q405" s="3" t="s">
        <v>56</v>
      </c>
      <c r="T405" s="1">
        <v>0.1</v>
      </c>
      <c r="U405" s="1"/>
      <c r="W405" s="1"/>
      <c r="Y405" s="7">
        <v>4790</v>
      </c>
      <c r="Z405" s="7">
        <f t="shared" si="51"/>
        <v>3.6803355134145632</v>
      </c>
      <c r="AA405" s="30"/>
      <c r="AB405" s="2" t="s">
        <v>186</v>
      </c>
      <c r="AC405" s="4"/>
      <c r="AD405" s="4" t="s">
        <v>133</v>
      </c>
    </row>
    <row r="406" spans="1:30" s="2" customFormat="1" x14ac:dyDescent="0.2">
      <c r="A406" s="2">
        <v>37</v>
      </c>
      <c r="B406" s="2" t="s">
        <v>132</v>
      </c>
      <c r="C406" s="2" t="s">
        <v>17</v>
      </c>
      <c r="D406" s="1" t="s">
        <v>134</v>
      </c>
      <c r="E406" s="2" t="s">
        <v>191</v>
      </c>
      <c r="F406" s="2" t="s">
        <v>19</v>
      </c>
      <c r="G406" s="2" t="s">
        <v>20</v>
      </c>
      <c r="J406" s="1">
        <v>0</v>
      </c>
      <c r="K406" s="1">
        <f t="shared" si="46"/>
        <v>0</v>
      </c>
      <c r="L406" s="1">
        <v>760</v>
      </c>
      <c r="M406" s="1">
        <v>760</v>
      </c>
      <c r="N406" s="5">
        <v>1.0860000000000001</v>
      </c>
      <c r="Q406" s="3" t="s">
        <v>56</v>
      </c>
      <c r="T406" s="1">
        <v>0.1</v>
      </c>
      <c r="U406" s="1"/>
      <c r="W406" s="1"/>
      <c r="Y406" s="7">
        <v>513</v>
      </c>
      <c r="Z406" s="7">
        <f t="shared" si="51"/>
        <v>2.7101173651118158</v>
      </c>
      <c r="AA406" s="30"/>
      <c r="AB406" s="2" t="s">
        <v>186</v>
      </c>
      <c r="AC406" s="4"/>
      <c r="AD406" s="4" t="s">
        <v>133</v>
      </c>
    </row>
    <row r="407" spans="1:30" s="2" customFormat="1" x14ac:dyDescent="0.2">
      <c r="A407" s="2">
        <v>37</v>
      </c>
      <c r="B407" s="2" t="s">
        <v>132</v>
      </c>
      <c r="C407" s="2" t="s">
        <v>17</v>
      </c>
      <c r="D407" s="1" t="s">
        <v>134</v>
      </c>
      <c r="E407" s="2" t="s">
        <v>191</v>
      </c>
      <c r="F407" s="2" t="s">
        <v>19</v>
      </c>
      <c r="G407" s="2" t="s">
        <v>20</v>
      </c>
      <c r="J407" s="1">
        <v>0</v>
      </c>
      <c r="K407" s="1">
        <f t="shared" si="46"/>
        <v>0</v>
      </c>
      <c r="L407" s="1">
        <v>760</v>
      </c>
      <c r="M407" s="1">
        <v>760</v>
      </c>
      <c r="N407" s="5">
        <v>0.874</v>
      </c>
      <c r="Q407" s="3" t="s">
        <v>56</v>
      </c>
      <c r="T407" s="1">
        <v>0.1</v>
      </c>
      <c r="U407" s="1"/>
      <c r="W407" s="1"/>
      <c r="Y407" s="7">
        <v>1546</v>
      </c>
      <c r="Z407" s="7">
        <f t="shared" si="51"/>
        <v>3.1892094895823058</v>
      </c>
      <c r="AA407" s="30"/>
      <c r="AB407" s="2" t="s">
        <v>186</v>
      </c>
      <c r="AC407" s="4"/>
      <c r="AD407" s="4" t="s">
        <v>133</v>
      </c>
    </row>
    <row r="408" spans="1:30" s="2" customFormat="1" x14ac:dyDescent="0.2">
      <c r="A408" s="2">
        <v>37</v>
      </c>
      <c r="B408" s="2" t="s">
        <v>132</v>
      </c>
      <c r="C408" s="2" t="s">
        <v>17</v>
      </c>
      <c r="D408" s="1" t="s">
        <v>87</v>
      </c>
      <c r="E408" s="2" t="s">
        <v>191</v>
      </c>
      <c r="F408" s="2" t="s">
        <v>19</v>
      </c>
      <c r="G408" s="2" t="s">
        <v>20</v>
      </c>
      <c r="J408" s="1">
        <v>0</v>
      </c>
      <c r="K408" s="1">
        <f t="shared" si="46"/>
        <v>0</v>
      </c>
      <c r="L408" s="1">
        <v>760</v>
      </c>
      <c r="M408" s="1">
        <v>760</v>
      </c>
      <c r="N408" s="5">
        <v>1.08</v>
      </c>
      <c r="Q408" s="3" t="s">
        <v>56</v>
      </c>
      <c r="T408" s="1">
        <v>0.1</v>
      </c>
      <c r="U408" s="1"/>
      <c r="W408" s="1"/>
      <c r="Y408" s="7">
        <v>288</v>
      </c>
      <c r="Z408" s="7">
        <f t="shared" si="51"/>
        <v>2.4593924877592306</v>
      </c>
      <c r="AA408" s="30"/>
      <c r="AB408" s="2" t="s">
        <v>186</v>
      </c>
      <c r="AC408" s="4"/>
      <c r="AD408" s="4" t="s">
        <v>133</v>
      </c>
    </row>
    <row r="409" spans="1:30" s="2" customFormat="1" x14ac:dyDescent="0.2">
      <c r="A409" s="2">
        <v>37</v>
      </c>
      <c r="B409" s="2" t="s">
        <v>132</v>
      </c>
      <c r="C409" s="2" t="s">
        <v>17</v>
      </c>
      <c r="D409" s="1" t="s">
        <v>87</v>
      </c>
      <c r="E409" s="2" t="s">
        <v>191</v>
      </c>
      <c r="F409" s="2" t="s">
        <v>19</v>
      </c>
      <c r="G409" s="2" t="s">
        <v>20</v>
      </c>
      <c r="J409" s="1">
        <v>0</v>
      </c>
      <c r="K409" s="1">
        <f t="shared" si="46"/>
        <v>0</v>
      </c>
      <c r="L409" s="1">
        <v>760</v>
      </c>
      <c r="M409" s="1">
        <v>760</v>
      </c>
      <c r="N409" s="5">
        <v>0.91800000000000004</v>
      </c>
      <c r="Q409" s="3" t="s">
        <v>56</v>
      </c>
      <c r="T409" s="1">
        <v>0.1</v>
      </c>
      <c r="U409" s="1"/>
      <c r="W409" s="1"/>
      <c r="Y409" s="7">
        <v>1376</v>
      </c>
      <c r="Z409" s="7">
        <f t="shared" si="51"/>
        <v>3.138618433899492</v>
      </c>
      <c r="AA409" s="30"/>
      <c r="AB409" s="2" t="s">
        <v>186</v>
      </c>
      <c r="AC409" s="4"/>
      <c r="AD409" s="4" t="s">
        <v>133</v>
      </c>
    </row>
    <row r="410" spans="1:30" s="2" customFormat="1" x14ac:dyDescent="0.2">
      <c r="A410" s="2">
        <v>37</v>
      </c>
      <c r="B410" s="2" t="s">
        <v>132</v>
      </c>
      <c r="C410" s="2" t="s">
        <v>17</v>
      </c>
      <c r="D410" s="1" t="s">
        <v>135</v>
      </c>
      <c r="E410" s="2" t="s">
        <v>191</v>
      </c>
      <c r="F410" s="2" t="s">
        <v>19</v>
      </c>
      <c r="G410" s="2" t="s">
        <v>20</v>
      </c>
      <c r="J410" s="1">
        <v>0</v>
      </c>
      <c r="K410" s="1">
        <f t="shared" si="46"/>
        <v>0</v>
      </c>
      <c r="L410" s="1">
        <v>760</v>
      </c>
      <c r="M410" s="1">
        <v>760</v>
      </c>
      <c r="N410" s="5">
        <v>1.7330000000000001</v>
      </c>
      <c r="Q410" s="3" t="s">
        <v>56</v>
      </c>
      <c r="T410" s="1">
        <v>0.1</v>
      </c>
      <c r="U410" s="1"/>
      <c r="W410" s="1"/>
      <c r="Y410" s="7">
        <v>25</v>
      </c>
      <c r="Z410" s="7">
        <f t="shared" si="51"/>
        <v>1.3979400086720375</v>
      </c>
      <c r="AA410" s="30"/>
      <c r="AB410" s="2" t="s">
        <v>186</v>
      </c>
      <c r="AC410" s="4"/>
      <c r="AD410" s="4" t="s">
        <v>133</v>
      </c>
    </row>
    <row r="411" spans="1:30" s="2" customFormat="1" x14ac:dyDescent="0.2">
      <c r="A411" s="2">
        <v>37</v>
      </c>
      <c r="B411" s="2" t="s">
        <v>132</v>
      </c>
      <c r="C411" s="2" t="s">
        <v>17</v>
      </c>
      <c r="D411" s="1" t="s">
        <v>135</v>
      </c>
      <c r="E411" s="2" t="s">
        <v>191</v>
      </c>
      <c r="F411" s="2" t="s">
        <v>19</v>
      </c>
      <c r="G411" s="2" t="s">
        <v>20</v>
      </c>
      <c r="J411" s="1">
        <v>0</v>
      </c>
      <c r="K411" s="1">
        <f t="shared" si="46"/>
        <v>0</v>
      </c>
      <c r="L411" s="1">
        <v>760</v>
      </c>
      <c r="M411" s="1">
        <v>760</v>
      </c>
      <c r="N411" s="5">
        <v>1.077</v>
      </c>
      <c r="Q411" s="3" t="s">
        <v>56</v>
      </c>
      <c r="T411" s="1">
        <v>0.1</v>
      </c>
      <c r="U411" s="1"/>
      <c r="W411" s="1"/>
      <c r="Y411" s="7">
        <v>240</v>
      </c>
      <c r="Z411" s="7">
        <f t="shared" si="51"/>
        <v>2.3802112417116059</v>
      </c>
      <c r="AA411" s="30"/>
      <c r="AB411" s="2" t="s">
        <v>186</v>
      </c>
      <c r="AC411" s="4"/>
      <c r="AD411" s="4" t="s">
        <v>133</v>
      </c>
    </row>
    <row r="412" spans="1:30" s="2" customFormat="1" x14ac:dyDescent="0.2">
      <c r="A412" s="2">
        <v>37</v>
      </c>
      <c r="B412" s="2" t="s">
        <v>132</v>
      </c>
      <c r="C412" s="2" t="s">
        <v>17</v>
      </c>
      <c r="D412" s="1" t="s">
        <v>135</v>
      </c>
      <c r="E412" s="2" t="s">
        <v>191</v>
      </c>
      <c r="F412" s="2" t="s">
        <v>19</v>
      </c>
      <c r="G412" s="2" t="s">
        <v>20</v>
      </c>
      <c r="J412" s="1">
        <v>0</v>
      </c>
      <c r="K412" s="1">
        <f t="shared" si="46"/>
        <v>0</v>
      </c>
      <c r="L412" s="1">
        <v>760</v>
      </c>
      <c r="M412" s="1">
        <v>760</v>
      </c>
      <c r="N412" s="5">
        <v>0.83599999999999997</v>
      </c>
      <c r="Q412" s="3" t="s">
        <v>56</v>
      </c>
      <c r="T412" s="1">
        <v>0.1</v>
      </c>
      <c r="U412" s="1"/>
      <c r="W412" s="1"/>
      <c r="Y412" s="7">
        <v>1004</v>
      </c>
      <c r="Z412" s="7">
        <f t="shared" si="51"/>
        <v>3.001733712809</v>
      </c>
      <c r="AA412" s="30"/>
      <c r="AB412" s="2" t="s">
        <v>186</v>
      </c>
      <c r="AC412" s="4"/>
      <c r="AD412" s="4" t="s">
        <v>133</v>
      </c>
    </row>
    <row r="413" spans="1:30" s="2" customFormat="1" x14ac:dyDescent="0.2">
      <c r="A413" s="2">
        <v>37</v>
      </c>
      <c r="B413" s="2" t="s">
        <v>132</v>
      </c>
      <c r="C413" s="2" t="s">
        <v>17</v>
      </c>
      <c r="D413" s="1" t="s">
        <v>23</v>
      </c>
      <c r="E413" s="2" t="s">
        <v>191</v>
      </c>
      <c r="F413" s="2" t="s">
        <v>19</v>
      </c>
      <c r="G413" s="2" t="s">
        <v>20</v>
      </c>
      <c r="J413" s="1">
        <v>0</v>
      </c>
      <c r="K413" s="1">
        <f t="shared" si="46"/>
        <v>0</v>
      </c>
      <c r="L413" s="1">
        <v>980</v>
      </c>
      <c r="M413" s="1">
        <v>980</v>
      </c>
      <c r="N413" s="5">
        <v>1.736</v>
      </c>
      <c r="Q413" s="3" t="s">
        <v>56</v>
      </c>
      <c r="T413" s="1">
        <v>0.1</v>
      </c>
      <c r="U413" s="1"/>
      <c r="W413" s="1"/>
      <c r="Y413" s="7">
        <v>268</v>
      </c>
      <c r="Z413" s="7">
        <f t="shared" si="51"/>
        <v>2.4281347940287885</v>
      </c>
      <c r="AA413" s="30"/>
      <c r="AB413" s="2" t="s">
        <v>186</v>
      </c>
      <c r="AC413" s="4"/>
      <c r="AD413" s="4" t="s">
        <v>133</v>
      </c>
    </row>
    <row r="414" spans="1:30" s="2" customFormat="1" x14ac:dyDescent="0.2">
      <c r="A414" s="2">
        <v>37</v>
      </c>
      <c r="B414" s="2" t="s">
        <v>132</v>
      </c>
      <c r="C414" s="2" t="s">
        <v>17</v>
      </c>
      <c r="D414" s="1" t="s">
        <v>23</v>
      </c>
      <c r="E414" s="2" t="s">
        <v>191</v>
      </c>
      <c r="F414" s="2" t="s">
        <v>19</v>
      </c>
      <c r="G414" s="2" t="s">
        <v>20</v>
      </c>
      <c r="J414" s="1">
        <v>0</v>
      </c>
      <c r="K414" s="1">
        <f t="shared" si="46"/>
        <v>0</v>
      </c>
      <c r="L414" s="1">
        <v>980</v>
      </c>
      <c r="M414" s="1">
        <v>980</v>
      </c>
      <c r="N414" s="5">
        <v>1.498</v>
      </c>
      <c r="Q414" s="3" t="s">
        <v>56</v>
      </c>
      <c r="T414" s="1">
        <v>0.1</v>
      </c>
      <c r="U414" s="1"/>
      <c r="W414" s="1"/>
      <c r="Y414" s="7">
        <v>380</v>
      </c>
      <c r="Z414" s="7">
        <f t="shared" si="51"/>
        <v>2.5797835966168101</v>
      </c>
      <c r="AA414" s="30"/>
      <c r="AB414" s="2" t="s">
        <v>186</v>
      </c>
      <c r="AC414" s="4"/>
      <c r="AD414" s="4" t="s">
        <v>133</v>
      </c>
    </row>
    <row r="415" spans="1:30" s="2" customFormat="1" x14ac:dyDescent="0.2">
      <c r="A415" s="2">
        <v>37</v>
      </c>
      <c r="B415" s="2" t="s">
        <v>132</v>
      </c>
      <c r="C415" s="2" t="s">
        <v>17</v>
      </c>
      <c r="D415" s="1" t="s">
        <v>23</v>
      </c>
      <c r="E415" s="2" t="s">
        <v>191</v>
      </c>
      <c r="F415" s="2" t="s">
        <v>19</v>
      </c>
      <c r="G415" s="2" t="s">
        <v>20</v>
      </c>
      <c r="J415" s="1">
        <v>0</v>
      </c>
      <c r="K415" s="1">
        <f t="shared" si="46"/>
        <v>0</v>
      </c>
      <c r="L415" s="1">
        <v>980</v>
      </c>
      <c r="M415" s="1">
        <v>980</v>
      </c>
      <c r="N415" s="5">
        <v>0.97799999999999998</v>
      </c>
      <c r="Q415" s="3" t="s">
        <v>56</v>
      </c>
      <c r="T415" s="1">
        <v>0.1</v>
      </c>
      <c r="U415" s="1"/>
      <c r="W415" s="1"/>
      <c r="Y415" s="7">
        <v>1135</v>
      </c>
      <c r="Z415" s="7">
        <f t="shared" si="51"/>
        <v>3.0549958615291413</v>
      </c>
      <c r="AA415" s="30"/>
      <c r="AB415" s="2" t="s">
        <v>186</v>
      </c>
      <c r="AC415" s="4"/>
      <c r="AD415" s="4" t="s">
        <v>133</v>
      </c>
    </row>
    <row r="416" spans="1:30" s="2" customFormat="1" x14ac:dyDescent="0.2">
      <c r="A416" s="2">
        <v>37</v>
      </c>
      <c r="B416" s="2" t="s">
        <v>132</v>
      </c>
      <c r="C416" s="2" t="s">
        <v>17</v>
      </c>
      <c r="D416" s="1" t="s">
        <v>23</v>
      </c>
      <c r="E416" s="2" t="s">
        <v>191</v>
      </c>
      <c r="F416" s="2" t="s">
        <v>19</v>
      </c>
      <c r="G416" s="2" t="s">
        <v>20</v>
      </c>
      <c r="J416" s="1">
        <v>0</v>
      </c>
      <c r="K416" s="1">
        <f t="shared" si="46"/>
        <v>0</v>
      </c>
      <c r="L416" s="1">
        <v>980</v>
      </c>
      <c r="M416" s="1">
        <v>980</v>
      </c>
      <c r="N416" s="5">
        <v>0.83199999999999996</v>
      </c>
      <c r="Q416" s="3" t="s">
        <v>56</v>
      </c>
      <c r="T416" s="1">
        <v>0.1</v>
      </c>
      <c r="U416" s="1"/>
      <c r="W416" s="1"/>
      <c r="Y416" s="7">
        <v>2447</v>
      </c>
      <c r="Z416" s="7">
        <f t="shared" si="51"/>
        <v>3.3886339693517886</v>
      </c>
      <c r="AA416" s="30"/>
      <c r="AB416" s="2" t="s">
        <v>186</v>
      </c>
      <c r="AC416" s="4"/>
      <c r="AD416" s="4" t="s">
        <v>133</v>
      </c>
    </row>
    <row r="417" spans="1:30" s="2" customFormat="1" x14ac:dyDescent="0.2">
      <c r="A417" s="2">
        <v>37</v>
      </c>
      <c r="B417" s="2" t="s">
        <v>132</v>
      </c>
      <c r="C417" s="2" t="s">
        <v>17</v>
      </c>
      <c r="D417" s="1" t="s">
        <v>100</v>
      </c>
      <c r="E417" s="2" t="s">
        <v>191</v>
      </c>
      <c r="F417" s="2" t="s">
        <v>19</v>
      </c>
      <c r="G417" s="2" t="s">
        <v>20</v>
      </c>
      <c r="J417" s="1">
        <v>0</v>
      </c>
      <c r="K417" s="1">
        <f t="shared" si="46"/>
        <v>0</v>
      </c>
      <c r="L417" s="1">
        <v>980</v>
      </c>
      <c r="M417" s="1">
        <v>980</v>
      </c>
      <c r="N417" s="5">
        <v>0.98799999999999999</v>
      </c>
      <c r="Q417" s="3" t="s">
        <v>56</v>
      </c>
      <c r="T417" s="1">
        <v>0.1</v>
      </c>
      <c r="U417" s="1"/>
      <c r="W417" s="1"/>
      <c r="Y417" s="7">
        <v>226</v>
      </c>
      <c r="Z417" s="7">
        <f t="shared" si="51"/>
        <v>2.3541084391474008</v>
      </c>
      <c r="AA417" s="30"/>
      <c r="AB417" s="2" t="s">
        <v>186</v>
      </c>
      <c r="AC417" s="4"/>
      <c r="AD417" s="4" t="s">
        <v>133</v>
      </c>
    </row>
    <row r="418" spans="1:30" s="2" customFormat="1" x14ac:dyDescent="0.2">
      <c r="A418" s="2">
        <v>37</v>
      </c>
      <c r="B418" s="2" t="s">
        <v>132</v>
      </c>
      <c r="C418" s="2" t="s">
        <v>17</v>
      </c>
      <c r="D418" s="1" t="s">
        <v>100</v>
      </c>
      <c r="E418" s="2" t="s">
        <v>191</v>
      </c>
      <c r="F418" s="2" t="s">
        <v>19</v>
      </c>
      <c r="G418" s="2" t="s">
        <v>20</v>
      </c>
      <c r="J418" s="1">
        <v>0</v>
      </c>
      <c r="K418" s="1">
        <f t="shared" si="46"/>
        <v>0</v>
      </c>
      <c r="L418" s="1">
        <v>980</v>
      </c>
      <c r="M418" s="1">
        <v>980</v>
      </c>
      <c r="N418" s="5">
        <v>0.748</v>
      </c>
      <c r="Q418" s="3" t="s">
        <v>56</v>
      </c>
      <c r="T418" s="1">
        <v>0.1</v>
      </c>
      <c r="U418" s="1"/>
      <c r="W418" s="1"/>
      <c r="Y418" s="7">
        <v>514</v>
      </c>
      <c r="Z418" s="7">
        <f t="shared" si="51"/>
        <v>2.7109631189952754</v>
      </c>
      <c r="AA418" s="30"/>
      <c r="AB418" s="2" t="s">
        <v>186</v>
      </c>
      <c r="AC418" s="4"/>
      <c r="AD418" s="4" t="s">
        <v>133</v>
      </c>
    </row>
    <row r="419" spans="1:30" s="2" customFormat="1" x14ac:dyDescent="0.2">
      <c r="A419" s="2">
        <v>37</v>
      </c>
      <c r="B419" s="2" t="s">
        <v>132</v>
      </c>
      <c r="C419" s="2" t="s">
        <v>17</v>
      </c>
      <c r="D419" s="1" t="s">
        <v>100</v>
      </c>
      <c r="E419" s="2" t="s">
        <v>191</v>
      </c>
      <c r="F419" s="2" t="s">
        <v>19</v>
      </c>
      <c r="G419" s="2" t="s">
        <v>20</v>
      </c>
      <c r="J419" s="1">
        <v>0</v>
      </c>
      <c r="K419" s="1">
        <f t="shared" si="46"/>
        <v>0</v>
      </c>
      <c r="L419" s="1">
        <v>980</v>
      </c>
      <c r="M419" s="1">
        <v>980</v>
      </c>
      <c r="N419" s="5">
        <v>0.63800000000000001</v>
      </c>
      <c r="Q419" s="3" t="s">
        <v>56</v>
      </c>
      <c r="T419" s="1">
        <v>0.1</v>
      </c>
      <c r="U419" s="1"/>
      <c r="W419" s="1"/>
      <c r="Y419" s="7">
        <v>1036</v>
      </c>
      <c r="Z419" s="7">
        <f t="shared" si="51"/>
        <v>3.015359755409214</v>
      </c>
      <c r="AA419" s="30"/>
      <c r="AB419" s="2" t="s">
        <v>186</v>
      </c>
      <c r="AC419" s="4"/>
      <c r="AD419" s="4" t="s">
        <v>133</v>
      </c>
    </row>
    <row r="420" spans="1:30" s="2" customFormat="1" x14ac:dyDescent="0.2">
      <c r="A420" s="2">
        <v>37</v>
      </c>
      <c r="B420" s="2" t="s">
        <v>132</v>
      </c>
      <c r="C420" s="2" t="s">
        <v>17</v>
      </c>
      <c r="D420" s="1" t="s">
        <v>49</v>
      </c>
      <c r="E420" s="2" t="s">
        <v>191</v>
      </c>
      <c r="F420" s="2" t="s">
        <v>19</v>
      </c>
      <c r="G420" s="2" t="s">
        <v>20</v>
      </c>
      <c r="J420" s="1">
        <v>0</v>
      </c>
      <c r="K420" s="1">
        <f t="shared" si="46"/>
        <v>0</v>
      </c>
      <c r="L420" s="1">
        <v>980</v>
      </c>
      <c r="M420" s="1">
        <v>980</v>
      </c>
      <c r="N420" s="5">
        <v>0.79100000000000004</v>
      </c>
      <c r="Q420" s="3" t="s">
        <v>56</v>
      </c>
      <c r="T420" s="1">
        <v>0.1</v>
      </c>
      <c r="U420" s="1"/>
      <c r="W420" s="1"/>
      <c r="Y420" s="7">
        <v>426</v>
      </c>
      <c r="Z420" s="7">
        <f t="shared" si="51"/>
        <v>2.6294095991027189</v>
      </c>
      <c r="AA420" s="30"/>
      <c r="AB420" s="2" t="s">
        <v>186</v>
      </c>
      <c r="AC420" s="4"/>
      <c r="AD420" s="4" t="s">
        <v>133</v>
      </c>
    </row>
    <row r="421" spans="1:30" s="2" customFormat="1" x14ac:dyDescent="0.2">
      <c r="A421" s="2">
        <v>37</v>
      </c>
      <c r="B421" s="2" t="s">
        <v>132</v>
      </c>
      <c r="C421" s="2" t="s">
        <v>17</v>
      </c>
      <c r="D421" s="1" t="s">
        <v>49</v>
      </c>
      <c r="E421" s="2" t="s">
        <v>191</v>
      </c>
      <c r="F421" s="2" t="s">
        <v>19</v>
      </c>
      <c r="G421" s="2" t="s">
        <v>20</v>
      </c>
      <c r="J421" s="1">
        <v>0</v>
      </c>
      <c r="K421" s="1">
        <f t="shared" si="46"/>
        <v>0</v>
      </c>
      <c r="L421" s="1">
        <v>980</v>
      </c>
      <c r="M421" s="1">
        <v>980</v>
      </c>
      <c r="N421" s="5">
        <v>0.67300000000000004</v>
      </c>
      <c r="Q421" s="3" t="s">
        <v>56</v>
      </c>
      <c r="T421" s="1">
        <v>0.1</v>
      </c>
      <c r="U421" s="1"/>
      <c r="W421" s="1"/>
      <c r="Y421" s="7">
        <v>524</v>
      </c>
      <c r="Z421" s="7">
        <f t="shared" si="51"/>
        <v>2.7193312869837265</v>
      </c>
      <c r="AA421" s="30"/>
      <c r="AB421" s="2" t="s">
        <v>186</v>
      </c>
      <c r="AC421" s="4"/>
      <c r="AD421" s="4" t="s">
        <v>133</v>
      </c>
    </row>
    <row r="422" spans="1:30" s="2" customFormat="1" x14ac:dyDescent="0.2">
      <c r="A422" s="2">
        <v>37</v>
      </c>
      <c r="B422" s="2" t="s">
        <v>132</v>
      </c>
      <c r="C422" s="2" t="s">
        <v>17</v>
      </c>
      <c r="D422" s="1" t="s">
        <v>49</v>
      </c>
      <c r="E422" s="2" t="s">
        <v>191</v>
      </c>
      <c r="F422" s="2" t="s">
        <v>19</v>
      </c>
      <c r="G422" s="2" t="s">
        <v>20</v>
      </c>
      <c r="J422" s="1">
        <v>0</v>
      </c>
      <c r="K422" s="1">
        <f t="shared" si="46"/>
        <v>0</v>
      </c>
      <c r="L422" s="1">
        <v>980</v>
      </c>
      <c r="M422" s="1">
        <v>980</v>
      </c>
      <c r="N422" s="5">
        <v>0.51600000000000001</v>
      </c>
      <c r="Q422" s="3" t="s">
        <v>56</v>
      </c>
      <c r="T422" s="1">
        <v>0.1</v>
      </c>
      <c r="U422" s="1"/>
      <c r="W422" s="1"/>
      <c r="Y422" s="7">
        <v>1167</v>
      </c>
      <c r="Z422" s="7">
        <f t="shared" si="51"/>
        <v>3.0670708560453699</v>
      </c>
      <c r="AA422" s="30"/>
      <c r="AB422" s="2" t="s">
        <v>186</v>
      </c>
      <c r="AC422" s="4"/>
      <c r="AD422" s="4" t="s">
        <v>133</v>
      </c>
    </row>
    <row r="423" spans="1:30" s="2" customFormat="1" x14ac:dyDescent="0.2">
      <c r="A423" s="2">
        <v>37</v>
      </c>
      <c r="B423" s="2" t="s">
        <v>132</v>
      </c>
      <c r="C423" s="2" t="s">
        <v>17</v>
      </c>
      <c r="D423" s="1" t="s">
        <v>49</v>
      </c>
      <c r="E423" s="2" t="s">
        <v>191</v>
      </c>
      <c r="F423" s="2" t="s">
        <v>19</v>
      </c>
      <c r="G423" s="2" t="s">
        <v>20</v>
      </c>
      <c r="J423" s="1">
        <v>0</v>
      </c>
      <c r="K423" s="1">
        <f t="shared" si="46"/>
        <v>0</v>
      </c>
      <c r="L423" s="1">
        <v>980</v>
      </c>
      <c r="M423" s="1">
        <v>980</v>
      </c>
      <c r="N423" s="5">
        <v>0.433</v>
      </c>
      <c r="Q423" s="3" t="s">
        <v>56</v>
      </c>
      <c r="T423" s="1">
        <v>0.1</v>
      </c>
      <c r="U423" s="1"/>
      <c r="W423" s="1"/>
      <c r="Y423" s="7">
        <v>1331</v>
      </c>
      <c r="Z423" s="7">
        <f t="shared" si="51"/>
        <v>3.1241780554746752</v>
      </c>
      <c r="AA423" s="30"/>
      <c r="AB423" s="2" t="s">
        <v>186</v>
      </c>
      <c r="AC423" s="4"/>
      <c r="AD423" s="4" t="s">
        <v>133</v>
      </c>
    </row>
    <row r="424" spans="1:30" s="2" customFormat="1" x14ac:dyDescent="0.2">
      <c r="A424" s="2">
        <v>37</v>
      </c>
      <c r="B424" s="2" t="s">
        <v>132</v>
      </c>
      <c r="C424" s="2" t="s">
        <v>17</v>
      </c>
      <c r="D424" s="1" t="s">
        <v>134</v>
      </c>
      <c r="E424" s="2" t="s">
        <v>191</v>
      </c>
      <c r="F424" s="2" t="s">
        <v>19</v>
      </c>
      <c r="G424" s="2" t="s">
        <v>20</v>
      </c>
      <c r="J424" s="1">
        <v>0</v>
      </c>
      <c r="K424" s="1">
        <f t="shared" si="46"/>
        <v>0</v>
      </c>
      <c r="L424" s="1">
        <v>980</v>
      </c>
      <c r="M424" s="1">
        <v>980</v>
      </c>
      <c r="N424" s="5">
        <v>1.038</v>
      </c>
      <c r="Q424" s="3" t="s">
        <v>56</v>
      </c>
      <c r="T424" s="1">
        <v>0.1</v>
      </c>
      <c r="U424" s="1"/>
      <c r="W424" s="1"/>
      <c r="Y424" s="7">
        <v>261</v>
      </c>
      <c r="Z424" s="7">
        <f t="shared" si="51"/>
        <v>2.4166405073382808</v>
      </c>
      <c r="AA424" s="30"/>
      <c r="AB424" s="2" t="s">
        <v>186</v>
      </c>
      <c r="AC424" s="4"/>
      <c r="AD424" s="4" t="s">
        <v>133</v>
      </c>
    </row>
    <row r="425" spans="1:30" s="2" customFormat="1" x14ac:dyDescent="0.2">
      <c r="A425" s="2">
        <v>37</v>
      </c>
      <c r="B425" s="2" t="s">
        <v>132</v>
      </c>
      <c r="C425" s="2" t="s">
        <v>17</v>
      </c>
      <c r="D425" s="1" t="s">
        <v>134</v>
      </c>
      <c r="E425" s="2" t="s">
        <v>191</v>
      </c>
      <c r="F425" s="2" t="s">
        <v>19</v>
      </c>
      <c r="G425" s="2" t="s">
        <v>20</v>
      </c>
      <c r="J425" s="1">
        <v>0</v>
      </c>
      <c r="K425" s="1">
        <f t="shared" si="46"/>
        <v>0</v>
      </c>
      <c r="L425" s="1">
        <v>980</v>
      </c>
      <c r="M425" s="1">
        <v>980</v>
      </c>
      <c r="N425" s="5">
        <v>0.46700000000000003</v>
      </c>
      <c r="Q425" s="3" t="s">
        <v>56</v>
      </c>
      <c r="T425" s="1">
        <v>0.1</v>
      </c>
      <c r="U425" s="1"/>
      <c r="W425" s="1"/>
      <c r="Y425" s="7">
        <v>2173</v>
      </c>
      <c r="Z425" s="7">
        <f t="shared" si="51"/>
        <v>3.3370597263205242</v>
      </c>
      <c r="AA425" s="30"/>
      <c r="AB425" s="2" t="s">
        <v>186</v>
      </c>
      <c r="AC425" s="4"/>
      <c r="AD425" s="4" t="s">
        <v>133</v>
      </c>
    </row>
    <row r="426" spans="1:30" s="2" customFormat="1" x14ac:dyDescent="0.2">
      <c r="A426" s="2">
        <v>37</v>
      </c>
      <c r="B426" s="2" t="s">
        <v>132</v>
      </c>
      <c r="C426" s="2" t="s">
        <v>17</v>
      </c>
      <c r="D426" s="1" t="s">
        <v>87</v>
      </c>
      <c r="E426" s="2" t="s">
        <v>191</v>
      </c>
      <c r="F426" s="2" t="s">
        <v>19</v>
      </c>
      <c r="G426" s="2" t="s">
        <v>20</v>
      </c>
      <c r="J426" s="1">
        <v>0</v>
      </c>
      <c r="K426" s="1">
        <f t="shared" si="46"/>
        <v>0</v>
      </c>
      <c r="L426" s="1">
        <v>980</v>
      </c>
      <c r="M426" s="1">
        <v>980</v>
      </c>
      <c r="N426" s="5">
        <v>1.2470000000000001</v>
      </c>
      <c r="Q426" s="3" t="s">
        <v>56</v>
      </c>
      <c r="T426" s="1">
        <v>0.1</v>
      </c>
      <c r="U426" s="1"/>
      <c r="W426" s="1"/>
      <c r="Y426" s="7">
        <v>183</v>
      </c>
      <c r="Z426" s="7">
        <f t="shared" si="51"/>
        <v>2.2624510897304293</v>
      </c>
      <c r="AA426" s="30"/>
      <c r="AB426" s="2" t="s">
        <v>186</v>
      </c>
      <c r="AC426" s="4"/>
      <c r="AD426" s="4" t="s">
        <v>133</v>
      </c>
    </row>
    <row r="427" spans="1:30" s="2" customFormat="1" x14ac:dyDescent="0.2">
      <c r="A427" s="2">
        <v>37</v>
      </c>
      <c r="B427" s="2" t="s">
        <v>132</v>
      </c>
      <c r="C427" s="2" t="s">
        <v>17</v>
      </c>
      <c r="D427" s="1" t="s">
        <v>87</v>
      </c>
      <c r="E427" s="2" t="s">
        <v>191</v>
      </c>
      <c r="F427" s="2" t="s">
        <v>19</v>
      </c>
      <c r="G427" s="2" t="s">
        <v>20</v>
      </c>
      <c r="J427" s="1">
        <v>0</v>
      </c>
      <c r="K427" s="1">
        <f t="shared" si="46"/>
        <v>0</v>
      </c>
      <c r="L427" s="1">
        <v>980</v>
      </c>
      <c r="M427" s="1">
        <v>980</v>
      </c>
      <c r="N427" s="5">
        <v>0.94099999999999995</v>
      </c>
      <c r="Q427" s="3" t="s">
        <v>56</v>
      </c>
      <c r="T427" s="1">
        <v>0.1</v>
      </c>
      <c r="U427" s="1"/>
      <c r="W427" s="1"/>
      <c r="Y427" s="7">
        <v>273</v>
      </c>
      <c r="Z427" s="7">
        <f t="shared" si="51"/>
        <v>2.436162647040756</v>
      </c>
      <c r="AA427" s="30"/>
      <c r="AB427" s="2" t="s">
        <v>186</v>
      </c>
      <c r="AC427" s="4"/>
      <c r="AD427" s="4" t="s">
        <v>133</v>
      </c>
    </row>
    <row r="428" spans="1:30" s="2" customFormat="1" x14ac:dyDescent="0.2">
      <c r="A428" s="2">
        <v>37</v>
      </c>
      <c r="B428" s="2" t="s">
        <v>132</v>
      </c>
      <c r="C428" s="2" t="s">
        <v>17</v>
      </c>
      <c r="D428" s="1" t="s">
        <v>87</v>
      </c>
      <c r="E428" s="2" t="s">
        <v>191</v>
      </c>
      <c r="F428" s="2" t="s">
        <v>19</v>
      </c>
      <c r="G428" s="2" t="s">
        <v>20</v>
      </c>
      <c r="J428" s="1">
        <v>0</v>
      </c>
      <c r="K428" s="1">
        <f t="shared" si="46"/>
        <v>0</v>
      </c>
      <c r="L428" s="1">
        <v>980</v>
      </c>
      <c r="M428" s="1">
        <v>980</v>
      </c>
      <c r="N428" s="5">
        <v>0.995</v>
      </c>
      <c r="Q428" s="3" t="s">
        <v>56</v>
      </c>
      <c r="T428" s="1">
        <v>0.1</v>
      </c>
      <c r="U428" s="1"/>
      <c r="W428" s="1"/>
      <c r="Y428" s="7">
        <v>145</v>
      </c>
      <c r="Z428" s="7">
        <f t="shared" si="51"/>
        <v>2.1613680022349744</v>
      </c>
      <c r="AA428" s="30"/>
      <c r="AB428" s="2" t="s">
        <v>186</v>
      </c>
      <c r="AC428" s="4"/>
      <c r="AD428" s="4" t="s">
        <v>133</v>
      </c>
    </row>
    <row r="429" spans="1:30" s="2" customFormat="1" x14ac:dyDescent="0.2">
      <c r="A429" s="2">
        <v>37</v>
      </c>
      <c r="B429" s="2" t="s">
        <v>132</v>
      </c>
      <c r="C429" s="2" t="s">
        <v>17</v>
      </c>
      <c r="D429" s="1" t="s">
        <v>87</v>
      </c>
      <c r="E429" s="2" t="s">
        <v>191</v>
      </c>
      <c r="F429" s="2" t="s">
        <v>19</v>
      </c>
      <c r="G429" s="2" t="s">
        <v>20</v>
      </c>
      <c r="J429" s="1">
        <v>0</v>
      </c>
      <c r="K429" s="1">
        <f t="shared" si="46"/>
        <v>0</v>
      </c>
      <c r="L429" s="1">
        <v>980</v>
      </c>
      <c r="M429" s="1">
        <v>980</v>
      </c>
      <c r="N429" s="5">
        <v>0.71</v>
      </c>
      <c r="Q429" s="3" t="s">
        <v>56</v>
      </c>
      <c r="T429" s="1">
        <v>0.1</v>
      </c>
      <c r="U429" s="1"/>
      <c r="W429" s="1"/>
      <c r="Y429" s="7">
        <v>979</v>
      </c>
      <c r="Z429" s="7">
        <f t="shared" si="51"/>
        <v>2.9907826918031377</v>
      </c>
      <c r="AA429" s="30"/>
      <c r="AB429" s="2" t="s">
        <v>186</v>
      </c>
      <c r="AC429" s="4"/>
      <c r="AD429" s="4" t="s">
        <v>133</v>
      </c>
    </row>
    <row r="430" spans="1:30" s="2" customFormat="1" x14ac:dyDescent="0.2">
      <c r="A430" s="2">
        <v>37</v>
      </c>
      <c r="B430" s="2" t="s">
        <v>132</v>
      </c>
      <c r="C430" s="2" t="s">
        <v>17</v>
      </c>
      <c r="D430" s="1" t="s">
        <v>135</v>
      </c>
      <c r="E430" s="2" t="s">
        <v>191</v>
      </c>
      <c r="F430" s="2" t="s">
        <v>19</v>
      </c>
      <c r="G430" s="2" t="s">
        <v>20</v>
      </c>
      <c r="J430" s="1">
        <v>0</v>
      </c>
      <c r="K430" s="1">
        <f t="shared" ref="K430:K493" si="53">(L430-M430)/$K$2*J430</f>
        <v>0</v>
      </c>
      <c r="L430" s="1">
        <v>980</v>
      </c>
      <c r="M430" s="1">
        <v>980</v>
      </c>
      <c r="N430" s="5">
        <v>1.0569</v>
      </c>
      <c r="Q430" s="3" t="s">
        <v>56</v>
      </c>
      <c r="T430" s="1">
        <v>0.1</v>
      </c>
      <c r="U430" s="1"/>
      <c r="W430" s="1"/>
      <c r="Y430" s="7">
        <v>227</v>
      </c>
      <c r="Z430" s="7">
        <f t="shared" si="51"/>
        <v>2.3560258571931225</v>
      </c>
      <c r="AA430" s="30"/>
      <c r="AB430" s="2" t="s">
        <v>186</v>
      </c>
      <c r="AC430" s="4"/>
      <c r="AD430" s="4" t="s">
        <v>133</v>
      </c>
    </row>
    <row r="431" spans="1:30" s="2" customFormat="1" x14ac:dyDescent="0.2">
      <c r="A431" s="2">
        <v>37</v>
      </c>
      <c r="B431" s="2" t="s">
        <v>132</v>
      </c>
      <c r="C431" s="2" t="s">
        <v>17</v>
      </c>
      <c r="D431" s="1" t="s">
        <v>135</v>
      </c>
      <c r="E431" s="2" t="s">
        <v>191</v>
      </c>
      <c r="F431" s="2" t="s">
        <v>19</v>
      </c>
      <c r="G431" s="2" t="s">
        <v>20</v>
      </c>
      <c r="J431" s="1">
        <v>0</v>
      </c>
      <c r="K431" s="1">
        <f t="shared" si="53"/>
        <v>0</v>
      </c>
      <c r="L431" s="1">
        <v>980</v>
      </c>
      <c r="M431" s="1">
        <v>980</v>
      </c>
      <c r="N431" s="5">
        <v>0.58599999999999997</v>
      </c>
      <c r="Q431" s="3" t="s">
        <v>56</v>
      </c>
      <c r="T431" s="1">
        <v>0.1</v>
      </c>
      <c r="U431" s="1"/>
      <c r="W431" s="1"/>
      <c r="Y431" s="7">
        <v>1222</v>
      </c>
      <c r="Z431" s="7">
        <f t="shared" si="51"/>
        <v>3.0870712059065353</v>
      </c>
      <c r="AA431" s="30"/>
      <c r="AB431" s="2" t="s">
        <v>186</v>
      </c>
      <c r="AC431" s="4"/>
      <c r="AD431" s="4" t="s">
        <v>133</v>
      </c>
    </row>
    <row r="432" spans="1:30" s="2" customFormat="1" x14ac:dyDescent="0.2">
      <c r="A432" s="2">
        <v>42</v>
      </c>
      <c r="B432" s="2" t="s">
        <v>136</v>
      </c>
      <c r="C432" s="2" t="s">
        <v>17</v>
      </c>
      <c r="D432" s="1" t="s">
        <v>23</v>
      </c>
      <c r="F432" s="2" t="s">
        <v>19</v>
      </c>
      <c r="G432" s="2" t="s">
        <v>20</v>
      </c>
      <c r="J432" s="1">
        <v>0</v>
      </c>
      <c r="K432" s="1">
        <f t="shared" si="53"/>
        <v>0</v>
      </c>
      <c r="L432" s="1">
        <v>700</v>
      </c>
      <c r="M432" s="1">
        <v>700</v>
      </c>
      <c r="N432" s="5">
        <v>3</v>
      </c>
      <c r="Q432" s="3" t="s">
        <v>56</v>
      </c>
      <c r="S432" s="2">
        <v>5.0000000000000001E-3</v>
      </c>
      <c r="T432" s="1">
        <f t="shared" ref="T432:T442" si="54">1/(2*N432/100/S432+U432*60+W432*60)</f>
        <v>8.3333333333333329E-2</v>
      </c>
      <c r="U432" s="1"/>
      <c r="W432" s="1"/>
      <c r="Y432" s="7">
        <v>3</v>
      </c>
      <c r="Z432" s="7">
        <f t="shared" si="51"/>
        <v>0.47712125471966244</v>
      </c>
      <c r="AA432" s="30"/>
      <c r="AB432" s="2" t="s">
        <v>129</v>
      </c>
      <c r="AC432" s="4"/>
      <c r="AD432" s="4" t="s">
        <v>137</v>
      </c>
    </row>
    <row r="433" spans="1:30" s="2" customFormat="1" x14ac:dyDescent="0.2">
      <c r="A433" s="2">
        <v>42</v>
      </c>
      <c r="B433" s="2" t="s">
        <v>136</v>
      </c>
      <c r="C433" s="2" t="s">
        <v>17</v>
      </c>
      <c r="D433" s="1" t="s">
        <v>23</v>
      </c>
      <c r="F433" s="2" t="s">
        <v>19</v>
      </c>
      <c r="G433" s="2" t="s">
        <v>20</v>
      </c>
      <c r="J433" s="1">
        <v>0</v>
      </c>
      <c r="K433" s="1">
        <f t="shared" si="53"/>
        <v>0</v>
      </c>
      <c r="L433" s="1">
        <v>700</v>
      </c>
      <c r="M433" s="1">
        <v>700</v>
      </c>
      <c r="N433" s="5">
        <v>2.4</v>
      </c>
      <c r="Q433" s="3" t="s">
        <v>56</v>
      </c>
      <c r="S433" s="2">
        <v>5.0000000000000001E-3</v>
      </c>
      <c r="T433" s="1">
        <f t="shared" si="54"/>
        <v>0.10416666666666667</v>
      </c>
      <c r="U433" s="1"/>
      <c r="W433" s="1"/>
      <c r="Y433" s="7">
        <v>200</v>
      </c>
      <c r="Z433" s="7">
        <f t="shared" si="51"/>
        <v>2.3010299956639808</v>
      </c>
      <c r="AA433" s="30"/>
      <c r="AB433" s="2" t="s">
        <v>129</v>
      </c>
      <c r="AC433" s="4"/>
      <c r="AD433" s="4" t="s">
        <v>137</v>
      </c>
    </row>
    <row r="434" spans="1:30" s="2" customFormat="1" x14ac:dyDescent="0.2">
      <c r="A434" s="2">
        <v>42</v>
      </c>
      <c r="B434" s="2" t="s">
        <v>136</v>
      </c>
      <c r="C434" s="2" t="s">
        <v>17</v>
      </c>
      <c r="D434" s="1" t="s">
        <v>23</v>
      </c>
      <c r="F434" s="2" t="s">
        <v>19</v>
      </c>
      <c r="G434" s="2" t="s">
        <v>20</v>
      </c>
      <c r="J434" s="1">
        <v>0</v>
      </c>
      <c r="K434" s="1">
        <f t="shared" si="53"/>
        <v>0</v>
      </c>
      <c r="L434" s="1">
        <v>700</v>
      </c>
      <c r="M434" s="1">
        <v>700</v>
      </c>
      <c r="N434" s="5">
        <v>2</v>
      </c>
      <c r="Q434" s="3" t="s">
        <v>56</v>
      </c>
      <c r="S434" s="2">
        <v>5.0000000000000001E-3</v>
      </c>
      <c r="T434" s="1">
        <f t="shared" si="54"/>
        <v>0.125</v>
      </c>
      <c r="U434" s="1"/>
      <c r="W434" s="1"/>
      <c r="Y434" s="7">
        <v>551</v>
      </c>
      <c r="Z434" s="7">
        <f t="shared" si="51"/>
        <v>2.7411515988517849</v>
      </c>
      <c r="AA434" s="30"/>
      <c r="AB434" s="2" t="s">
        <v>129</v>
      </c>
      <c r="AC434" s="4"/>
      <c r="AD434" s="4" t="s">
        <v>137</v>
      </c>
    </row>
    <row r="435" spans="1:30" s="2" customFormat="1" x14ac:dyDescent="0.2">
      <c r="A435" s="2">
        <v>42</v>
      </c>
      <c r="B435" s="2" t="s">
        <v>136</v>
      </c>
      <c r="C435" s="2" t="s">
        <v>17</v>
      </c>
      <c r="D435" s="1" t="s">
        <v>23</v>
      </c>
      <c r="F435" s="2" t="s">
        <v>19</v>
      </c>
      <c r="G435" s="2" t="s">
        <v>20</v>
      </c>
      <c r="J435" s="1">
        <v>0</v>
      </c>
      <c r="K435" s="1">
        <f t="shared" si="53"/>
        <v>0</v>
      </c>
      <c r="L435" s="1">
        <v>700</v>
      </c>
      <c r="M435" s="1">
        <v>700</v>
      </c>
      <c r="N435" s="5">
        <v>1.6</v>
      </c>
      <c r="Q435" s="3" t="s">
        <v>56</v>
      </c>
      <c r="S435" s="2">
        <v>5.0000000000000001E-3</v>
      </c>
      <c r="T435" s="1">
        <f t="shared" si="54"/>
        <v>0.15625</v>
      </c>
      <c r="U435" s="1"/>
      <c r="W435" s="1"/>
      <c r="Y435" s="7">
        <v>2232</v>
      </c>
      <c r="Z435" s="7">
        <f t="shared" si="51"/>
        <v>3.3486941902655407</v>
      </c>
      <c r="AA435" s="30"/>
      <c r="AB435" s="2" t="s">
        <v>129</v>
      </c>
      <c r="AC435" s="4"/>
      <c r="AD435" s="4" t="s">
        <v>137</v>
      </c>
    </row>
    <row r="436" spans="1:30" s="2" customFormat="1" x14ac:dyDescent="0.2">
      <c r="A436" s="2">
        <v>42</v>
      </c>
      <c r="B436" s="2" t="s">
        <v>136</v>
      </c>
      <c r="C436" s="2" t="s">
        <v>17</v>
      </c>
      <c r="D436" s="1" t="s">
        <v>23</v>
      </c>
      <c r="F436" s="2" t="s">
        <v>19</v>
      </c>
      <c r="G436" s="2" t="s">
        <v>20</v>
      </c>
      <c r="J436" s="1">
        <v>0</v>
      </c>
      <c r="K436" s="1">
        <f t="shared" si="53"/>
        <v>0</v>
      </c>
      <c r="L436" s="1">
        <v>700</v>
      </c>
      <c r="M436" s="1">
        <v>700</v>
      </c>
      <c r="N436" s="5">
        <v>1.4</v>
      </c>
      <c r="Q436" s="3" t="s">
        <v>56</v>
      </c>
      <c r="S436" s="2">
        <v>5.0000000000000001E-3</v>
      </c>
      <c r="T436" s="1">
        <f t="shared" si="54"/>
        <v>0.17857142857142858</v>
      </c>
      <c r="U436" s="1"/>
      <c r="W436" s="1"/>
      <c r="Y436" s="7">
        <v>7741</v>
      </c>
      <c r="Z436" s="7">
        <f t="shared" si="51"/>
        <v>3.8887970674566801</v>
      </c>
      <c r="AA436" s="30"/>
      <c r="AB436" s="2" t="s">
        <v>129</v>
      </c>
      <c r="AC436" s="4"/>
      <c r="AD436" s="4" t="s">
        <v>137</v>
      </c>
    </row>
    <row r="437" spans="1:30" s="2" customFormat="1" x14ac:dyDescent="0.2">
      <c r="A437" s="2">
        <v>42</v>
      </c>
      <c r="B437" s="2" t="s">
        <v>136</v>
      </c>
      <c r="C437" s="2" t="s">
        <v>17</v>
      </c>
      <c r="D437" s="1" t="s">
        <v>23</v>
      </c>
      <c r="F437" s="2" t="s">
        <v>19</v>
      </c>
      <c r="G437" s="2" t="s">
        <v>20</v>
      </c>
      <c r="J437" s="1">
        <v>0</v>
      </c>
      <c r="K437" s="1">
        <f t="shared" si="53"/>
        <v>0</v>
      </c>
      <c r="L437" s="1">
        <v>700</v>
      </c>
      <c r="M437" s="1">
        <v>700</v>
      </c>
      <c r="N437" s="5">
        <v>1.2</v>
      </c>
      <c r="Q437" s="3" t="s">
        <v>56</v>
      </c>
      <c r="S437" s="2">
        <v>5.0000000000000001E-3</v>
      </c>
      <c r="T437" s="1">
        <f t="shared" si="54"/>
        <v>0.20833333333333334</v>
      </c>
      <c r="U437" s="1"/>
      <c r="W437" s="1"/>
      <c r="Y437" s="7">
        <v>46261</v>
      </c>
      <c r="Z437" s="7">
        <f t="shared" si="51"/>
        <v>4.6652150164542263</v>
      </c>
      <c r="AA437" s="30"/>
      <c r="AB437" s="2" t="s">
        <v>129</v>
      </c>
      <c r="AC437" s="4"/>
      <c r="AD437" s="4" t="s">
        <v>137</v>
      </c>
    </row>
    <row r="438" spans="1:30" s="2" customFormat="1" x14ac:dyDescent="0.2">
      <c r="A438" s="2">
        <v>42</v>
      </c>
      <c r="B438" s="2" t="s">
        <v>136</v>
      </c>
      <c r="C438" s="2" t="s">
        <v>17</v>
      </c>
      <c r="D438" s="1" t="s">
        <v>23</v>
      </c>
      <c r="F438" s="2" t="s">
        <v>19</v>
      </c>
      <c r="G438" s="2" t="s">
        <v>20</v>
      </c>
      <c r="J438" s="1">
        <v>0</v>
      </c>
      <c r="K438" s="1">
        <f t="shared" si="53"/>
        <v>0</v>
      </c>
      <c r="L438" s="1">
        <v>900</v>
      </c>
      <c r="M438" s="1">
        <v>900</v>
      </c>
      <c r="N438" s="5">
        <v>2.8</v>
      </c>
      <c r="Q438" s="3" t="s">
        <v>56</v>
      </c>
      <c r="S438" s="2">
        <v>5.0000000000000001E-3</v>
      </c>
      <c r="T438" s="1">
        <f t="shared" si="54"/>
        <v>8.9285714285714288E-2</v>
      </c>
      <c r="U438" s="1"/>
      <c r="W438" s="1"/>
      <c r="Y438" s="7">
        <v>16</v>
      </c>
      <c r="Z438" s="7">
        <f t="shared" si="51"/>
        <v>1.2041199826559246</v>
      </c>
      <c r="AA438" s="30"/>
      <c r="AB438" s="2" t="s">
        <v>129</v>
      </c>
      <c r="AC438" s="4"/>
      <c r="AD438" s="4" t="s">
        <v>138</v>
      </c>
    </row>
    <row r="439" spans="1:30" s="2" customFormat="1" x14ac:dyDescent="0.2">
      <c r="A439" s="2">
        <v>42</v>
      </c>
      <c r="B439" s="2" t="s">
        <v>136</v>
      </c>
      <c r="C439" s="2" t="s">
        <v>17</v>
      </c>
      <c r="D439" s="1" t="s">
        <v>23</v>
      </c>
      <c r="F439" s="2" t="s">
        <v>19</v>
      </c>
      <c r="G439" s="2" t="s">
        <v>20</v>
      </c>
      <c r="J439" s="1">
        <v>0</v>
      </c>
      <c r="K439" s="1">
        <f t="shared" si="53"/>
        <v>0</v>
      </c>
      <c r="L439" s="1">
        <v>900</v>
      </c>
      <c r="M439" s="1">
        <v>900</v>
      </c>
      <c r="N439" s="5">
        <v>2.4</v>
      </c>
      <c r="Q439" s="3" t="s">
        <v>56</v>
      </c>
      <c r="S439" s="2">
        <v>5.0000000000000001E-3</v>
      </c>
      <c r="T439" s="1">
        <f t="shared" si="54"/>
        <v>0.10416666666666667</v>
      </c>
      <c r="U439" s="1"/>
      <c r="W439" s="1"/>
      <c r="Y439" s="7">
        <v>156</v>
      </c>
      <c r="Z439" s="7">
        <f t="shared" si="51"/>
        <v>2.1931245983544616</v>
      </c>
      <c r="AA439" s="30"/>
      <c r="AB439" s="2" t="s">
        <v>129</v>
      </c>
      <c r="AC439" s="4"/>
      <c r="AD439" s="4" t="s">
        <v>138</v>
      </c>
    </row>
    <row r="440" spans="1:30" s="2" customFormat="1" x14ac:dyDescent="0.2">
      <c r="A440" s="2">
        <v>42</v>
      </c>
      <c r="B440" s="2" t="s">
        <v>136</v>
      </c>
      <c r="C440" s="2" t="s">
        <v>17</v>
      </c>
      <c r="D440" s="1" t="s">
        <v>23</v>
      </c>
      <c r="F440" s="2" t="s">
        <v>19</v>
      </c>
      <c r="G440" s="2" t="s">
        <v>20</v>
      </c>
      <c r="J440" s="1">
        <v>0</v>
      </c>
      <c r="K440" s="1">
        <f t="shared" si="53"/>
        <v>0</v>
      </c>
      <c r="L440" s="1">
        <v>900</v>
      </c>
      <c r="M440" s="1">
        <v>900</v>
      </c>
      <c r="N440" s="5">
        <v>2</v>
      </c>
      <c r="Q440" s="3" t="s">
        <v>56</v>
      </c>
      <c r="S440" s="2">
        <v>5.0000000000000001E-3</v>
      </c>
      <c r="T440" s="1">
        <f t="shared" si="54"/>
        <v>0.125</v>
      </c>
      <c r="U440" s="1"/>
      <c r="W440" s="1"/>
      <c r="Y440" s="7">
        <v>315</v>
      </c>
      <c r="Z440" s="7">
        <f t="shared" si="51"/>
        <v>2.4983105537896004</v>
      </c>
      <c r="AA440" s="30"/>
      <c r="AB440" s="2" t="s">
        <v>129</v>
      </c>
      <c r="AC440" s="4"/>
      <c r="AD440" s="4" t="s">
        <v>138</v>
      </c>
    </row>
    <row r="441" spans="1:30" s="2" customFormat="1" x14ac:dyDescent="0.2">
      <c r="A441" s="2">
        <v>42</v>
      </c>
      <c r="B441" s="2" t="s">
        <v>136</v>
      </c>
      <c r="C441" s="2" t="s">
        <v>17</v>
      </c>
      <c r="D441" s="1" t="s">
        <v>23</v>
      </c>
      <c r="F441" s="2" t="s">
        <v>19</v>
      </c>
      <c r="G441" s="2" t="s">
        <v>20</v>
      </c>
      <c r="J441" s="1">
        <v>0</v>
      </c>
      <c r="K441" s="1">
        <f t="shared" si="53"/>
        <v>0</v>
      </c>
      <c r="L441" s="1">
        <v>900</v>
      </c>
      <c r="M441" s="1">
        <v>900</v>
      </c>
      <c r="N441" s="5">
        <v>1.4</v>
      </c>
      <c r="Q441" s="3" t="s">
        <v>56</v>
      </c>
      <c r="S441" s="2">
        <v>5.0000000000000001E-3</v>
      </c>
      <c r="T441" s="1">
        <f t="shared" si="54"/>
        <v>0.17857142857142858</v>
      </c>
      <c r="U441" s="1"/>
      <c r="W441" s="1"/>
      <c r="Y441" s="7">
        <v>1530</v>
      </c>
      <c r="Z441" s="7">
        <f t="shared" si="51"/>
        <v>3.1846914308175984</v>
      </c>
      <c r="AA441" s="30"/>
      <c r="AB441" s="2" t="s">
        <v>129</v>
      </c>
      <c r="AC441" s="4"/>
      <c r="AD441" s="4" t="s">
        <v>138</v>
      </c>
    </row>
    <row r="442" spans="1:30" s="2" customFormat="1" x14ac:dyDescent="0.2">
      <c r="A442" s="2">
        <v>42</v>
      </c>
      <c r="B442" s="2" t="s">
        <v>136</v>
      </c>
      <c r="C442" s="2" t="s">
        <v>17</v>
      </c>
      <c r="D442" s="1" t="s">
        <v>23</v>
      </c>
      <c r="F442" s="2" t="s">
        <v>19</v>
      </c>
      <c r="G442" s="2" t="s">
        <v>20</v>
      </c>
      <c r="J442" s="1">
        <v>0</v>
      </c>
      <c r="K442" s="1">
        <f t="shared" si="53"/>
        <v>0</v>
      </c>
      <c r="L442" s="1">
        <v>900</v>
      </c>
      <c r="M442" s="1">
        <v>900</v>
      </c>
      <c r="N442" s="5">
        <v>1</v>
      </c>
      <c r="Q442" s="3" t="s">
        <v>56</v>
      </c>
      <c r="S442" s="2">
        <v>5.0000000000000001E-3</v>
      </c>
      <c r="T442" s="1">
        <f t="shared" si="54"/>
        <v>0.25</v>
      </c>
      <c r="U442" s="1"/>
      <c r="W442" s="1"/>
      <c r="Y442" s="7">
        <v>6235</v>
      </c>
      <c r="Z442" s="7">
        <f t="shared" si="51"/>
        <v>3.7948364578145606</v>
      </c>
      <c r="AA442" s="30"/>
      <c r="AB442" s="2" t="s">
        <v>129</v>
      </c>
      <c r="AC442" s="4"/>
      <c r="AD442" s="4" t="s">
        <v>138</v>
      </c>
    </row>
    <row r="443" spans="1:30" s="2" customFormat="1" x14ac:dyDescent="0.2">
      <c r="A443" s="2">
        <v>43</v>
      </c>
      <c r="B443" s="2" t="s">
        <v>136</v>
      </c>
      <c r="C443" s="2" t="s">
        <v>17</v>
      </c>
      <c r="D443" s="1" t="s">
        <v>23</v>
      </c>
      <c r="E443" s="2" t="s">
        <v>201</v>
      </c>
      <c r="F443" s="2" t="s">
        <v>19</v>
      </c>
      <c r="G443" s="2" t="s">
        <v>39</v>
      </c>
      <c r="H443" s="2" t="s">
        <v>46</v>
      </c>
      <c r="J443" s="1">
        <v>1</v>
      </c>
      <c r="K443" s="1">
        <f t="shared" si="53"/>
        <v>1</v>
      </c>
      <c r="L443" s="1">
        <v>900</v>
      </c>
      <c r="M443" s="1">
        <v>400</v>
      </c>
      <c r="N443" s="5">
        <v>2</v>
      </c>
      <c r="O443" s="2">
        <v>886</v>
      </c>
      <c r="P443" s="2">
        <v>-1160</v>
      </c>
      <c r="Q443" s="3" t="s">
        <v>56</v>
      </c>
      <c r="T443" s="1">
        <f>1/180</f>
        <v>5.5555555555555558E-3</v>
      </c>
      <c r="U443" s="1"/>
      <c r="W443" s="1"/>
      <c r="Y443" s="7">
        <v>34</v>
      </c>
      <c r="Z443" s="7">
        <f t="shared" si="51"/>
        <v>1.5314789170422551</v>
      </c>
      <c r="AA443" s="30"/>
      <c r="AB443" s="2" t="s">
        <v>129</v>
      </c>
      <c r="AC443" s="4" t="s">
        <v>192</v>
      </c>
      <c r="AD443" s="4" t="s">
        <v>139</v>
      </c>
    </row>
    <row r="444" spans="1:30" s="2" customFormat="1" x14ac:dyDescent="0.2">
      <c r="A444" s="2">
        <v>43</v>
      </c>
      <c r="B444" s="2" t="s">
        <v>136</v>
      </c>
      <c r="C444" s="2" t="s">
        <v>17</v>
      </c>
      <c r="D444" s="1" t="s">
        <v>23</v>
      </c>
      <c r="E444" s="2" t="s">
        <v>201</v>
      </c>
      <c r="F444" s="2" t="s">
        <v>19</v>
      </c>
      <c r="G444" s="2" t="s">
        <v>39</v>
      </c>
      <c r="H444" s="2" t="s">
        <v>46</v>
      </c>
      <c r="J444" s="1">
        <v>1</v>
      </c>
      <c r="K444" s="1">
        <f t="shared" si="53"/>
        <v>1</v>
      </c>
      <c r="L444" s="1">
        <v>900</v>
      </c>
      <c r="M444" s="1">
        <v>400</v>
      </c>
      <c r="N444" s="5">
        <v>1.6</v>
      </c>
      <c r="O444" s="2">
        <v>611</v>
      </c>
      <c r="P444" s="2">
        <v>-876</v>
      </c>
      <c r="Q444" s="3" t="s">
        <v>56</v>
      </c>
      <c r="T444" s="1">
        <f t="shared" ref="T444:T452" si="55">1/180</f>
        <v>5.5555555555555558E-3</v>
      </c>
      <c r="U444" s="1"/>
      <c r="W444" s="1"/>
      <c r="Y444" s="7">
        <v>248</v>
      </c>
      <c r="Z444" s="7">
        <f t="shared" si="51"/>
        <v>2.394451680826216</v>
      </c>
      <c r="AA444" s="30"/>
      <c r="AB444" s="2" t="s">
        <v>129</v>
      </c>
      <c r="AC444" s="4" t="s">
        <v>192</v>
      </c>
      <c r="AD444" s="4" t="s">
        <v>139</v>
      </c>
    </row>
    <row r="445" spans="1:30" s="2" customFormat="1" x14ac:dyDescent="0.2">
      <c r="A445" s="2">
        <v>43</v>
      </c>
      <c r="B445" s="2" t="s">
        <v>136</v>
      </c>
      <c r="C445" s="2" t="s">
        <v>17</v>
      </c>
      <c r="D445" s="1" t="s">
        <v>23</v>
      </c>
      <c r="E445" s="2" t="s">
        <v>201</v>
      </c>
      <c r="F445" s="2" t="s">
        <v>19</v>
      </c>
      <c r="G445" s="2" t="s">
        <v>39</v>
      </c>
      <c r="H445" s="2" t="s">
        <v>46</v>
      </c>
      <c r="J445" s="1">
        <v>1</v>
      </c>
      <c r="K445" s="1">
        <f t="shared" si="53"/>
        <v>1</v>
      </c>
      <c r="L445" s="1">
        <v>900</v>
      </c>
      <c r="M445" s="1">
        <v>400</v>
      </c>
      <c r="N445" s="5">
        <v>1.2</v>
      </c>
      <c r="O445" s="2">
        <v>466</v>
      </c>
      <c r="P445" s="2">
        <v>-627</v>
      </c>
      <c r="Q445" s="3" t="s">
        <v>56</v>
      </c>
      <c r="T445" s="1">
        <f t="shared" si="55"/>
        <v>5.5555555555555558E-3</v>
      </c>
      <c r="U445" s="1"/>
      <c r="W445" s="1"/>
      <c r="Y445" s="7">
        <v>1514</v>
      </c>
      <c r="Z445" s="7">
        <f t="shared" si="51"/>
        <v>3.1801258751640535</v>
      </c>
      <c r="AA445" s="30"/>
      <c r="AB445" s="2" t="s">
        <v>129</v>
      </c>
      <c r="AC445" s="4" t="s">
        <v>192</v>
      </c>
      <c r="AD445" s="4" t="s">
        <v>139</v>
      </c>
    </row>
    <row r="446" spans="1:30" s="2" customFormat="1" x14ac:dyDescent="0.2">
      <c r="A446" s="2">
        <v>43</v>
      </c>
      <c r="B446" s="2" t="s">
        <v>136</v>
      </c>
      <c r="C446" s="2" t="s">
        <v>17</v>
      </c>
      <c r="D446" s="1" t="s">
        <v>23</v>
      </c>
      <c r="E446" s="2" t="s">
        <v>201</v>
      </c>
      <c r="F446" s="2" t="s">
        <v>19</v>
      </c>
      <c r="G446" s="2" t="s">
        <v>39</v>
      </c>
      <c r="H446" s="2" t="s">
        <v>46</v>
      </c>
      <c r="J446" s="1">
        <v>1</v>
      </c>
      <c r="K446" s="1">
        <f t="shared" si="53"/>
        <v>1</v>
      </c>
      <c r="L446" s="1">
        <v>900</v>
      </c>
      <c r="M446" s="1">
        <v>400</v>
      </c>
      <c r="N446" s="5">
        <v>1</v>
      </c>
      <c r="O446" s="2">
        <v>413</v>
      </c>
      <c r="P446" s="2">
        <v>-529</v>
      </c>
      <c r="Q446" s="3" t="s">
        <v>56</v>
      </c>
      <c r="T446" s="1">
        <f t="shared" si="55"/>
        <v>5.5555555555555558E-3</v>
      </c>
      <c r="U446" s="1"/>
      <c r="W446" s="1"/>
      <c r="Y446" s="7">
        <v>2648</v>
      </c>
      <c r="Z446" s="7">
        <f t="shared" si="51"/>
        <v>3.4229179807676622</v>
      </c>
      <c r="AA446" s="30"/>
      <c r="AB446" s="2" t="s">
        <v>129</v>
      </c>
      <c r="AC446" s="4" t="s">
        <v>192</v>
      </c>
      <c r="AD446" s="4" t="s">
        <v>139</v>
      </c>
    </row>
    <row r="447" spans="1:30" s="2" customFormat="1" x14ac:dyDescent="0.2">
      <c r="A447" s="2">
        <v>43</v>
      </c>
      <c r="B447" s="2" t="s">
        <v>136</v>
      </c>
      <c r="C447" s="2" t="s">
        <v>17</v>
      </c>
      <c r="D447" s="1" t="s">
        <v>23</v>
      </c>
      <c r="E447" s="2" t="s">
        <v>201</v>
      </c>
      <c r="F447" s="2" t="s">
        <v>19</v>
      </c>
      <c r="G447" s="2" t="s">
        <v>39</v>
      </c>
      <c r="H447" s="2" t="s">
        <v>46</v>
      </c>
      <c r="J447" s="1">
        <v>1</v>
      </c>
      <c r="K447" s="1">
        <f t="shared" si="53"/>
        <v>1</v>
      </c>
      <c r="L447" s="1">
        <v>900</v>
      </c>
      <c r="M447" s="1">
        <v>400</v>
      </c>
      <c r="N447" s="5">
        <v>0.8</v>
      </c>
      <c r="O447" s="2">
        <v>336</v>
      </c>
      <c r="P447" s="2">
        <v>-427</v>
      </c>
      <c r="Q447" s="3" t="s">
        <v>56</v>
      </c>
      <c r="T447" s="1">
        <f t="shared" si="55"/>
        <v>5.5555555555555558E-3</v>
      </c>
      <c r="U447" s="1"/>
      <c r="W447" s="1"/>
      <c r="Y447" s="7">
        <v>7252</v>
      </c>
      <c r="Z447" s="7">
        <f t="shared" si="51"/>
        <v>3.8604577954234705</v>
      </c>
      <c r="AA447" s="30"/>
      <c r="AB447" s="2" t="s">
        <v>129</v>
      </c>
      <c r="AC447" s="4" t="s">
        <v>192</v>
      </c>
      <c r="AD447" s="4" t="s">
        <v>139</v>
      </c>
    </row>
    <row r="448" spans="1:30" s="2" customFormat="1" x14ac:dyDescent="0.2">
      <c r="A448" s="2">
        <v>43</v>
      </c>
      <c r="B448" s="2" t="s">
        <v>136</v>
      </c>
      <c r="C448" s="2" t="s">
        <v>17</v>
      </c>
      <c r="D448" s="1" t="s">
        <v>23</v>
      </c>
      <c r="E448" s="2" t="s">
        <v>201</v>
      </c>
      <c r="F448" s="2" t="s">
        <v>19</v>
      </c>
      <c r="G448" s="2" t="s">
        <v>39</v>
      </c>
      <c r="H448" s="2" t="s">
        <v>42</v>
      </c>
      <c r="J448" s="1">
        <v>-1</v>
      </c>
      <c r="K448" s="1">
        <f t="shared" si="53"/>
        <v>-1</v>
      </c>
      <c r="L448" s="1">
        <v>900</v>
      </c>
      <c r="M448" s="1">
        <v>400</v>
      </c>
      <c r="N448" s="5">
        <v>2</v>
      </c>
      <c r="O448" s="2">
        <v>1080</v>
      </c>
      <c r="P448" s="2">
        <v>-842</v>
      </c>
      <c r="Q448" s="3" t="s">
        <v>56</v>
      </c>
      <c r="T448" s="1">
        <f t="shared" si="55"/>
        <v>5.5555555555555558E-3</v>
      </c>
      <c r="U448" s="1"/>
      <c r="W448" s="1"/>
      <c r="Y448" s="7">
        <v>12</v>
      </c>
      <c r="Z448" s="7">
        <f t="shared" si="51"/>
        <v>1.0791812460476247</v>
      </c>
      <c r="AA448" s="30"/>
      <c r="AB448" s="2" t="s">
        <v>129</v>
      </c>
      <c r="AC448" s="4" t="s">
        <v>192</v>
      </c>
      <c r="AD448" s="4" t="s">
        <v>139</v>
      </c>
    </row>
    <row r="449" spans="1:30" s="2" customFormat="1" x14ac:dyDescent="0.2">
      <c r="A449" s="2">
        <v>43</v>
      </c>
      <c r="B449" s="2" t="s">
        <v>136</v>
      </c>
      <c r="C449" s="2" t="s">
        <v>17</v>
      </c>
      <c r="D449" s="1" t="s">
        <v>23</v>
      </c>
      <c r="E449" s="2" t="s">
        <v>201</v>
      </c>
      <c r="F449" s="2" t="s">
        <v>19</v>
      </c>
      <c r="G449" s="2" t="s">
        <v>39</v>
      </c>
      <c r="H449" s="2" t="s">
        <v>42</v>
      </c>
      <c r="J449" s="1">
        <v>-1</v>
      </c>
      <c r="K449" s="1">
        <f t="shared" si="53"/>
        <v>-1</v>
      </c>
      <c r="L449" s="1">
        <v>900</v>
      </c>
      <c r="M449" s="1">
        <v>400</v>
      </c>
      <c r="N449" s="5">
        <v>1.8</v>
      </c>
      <c r="O449" s="2">
        <v>970</v>
      </c>
      <c r="P449" s="2">
        <v>-752</v>
      </c>
      <c r="Q449" s="3" t="s">
        <v>56</v>
      </c>
      <c r="T449" s="1">
        <f t="shared" si="55"/>
        <v>5.5555555555555558E-3</v>
      </c>
      <c r="U449" s="1"/>
      <c r="W449" s="1"/>
      <c r="Y449" s="7">
        <v>35</v>
      </c>
      <c r="Z449" s="7">
        <f t="shared" si="51"/>
        <v>1.5440680443502754</v>
      </c>
      <c r="AA449" s="30"/>
      <c r="AB449" s="2" t="s">
        <v>129</v>
      </c>
      <c r="AC449" s="4" t="s">
        <v>192</v>
      </c>
      <c r="AD449" s="4" t="s">
        <v>139</v>
      </c>
    </row>
    <row r="450" spans="1:30" s="2" customFormat="1" x14ac:dyDescent="0.2">
      <c r="A450" s="2">
        <v>43</v>
      </c>
      <c r="B450" s="2" t="s">
        <v>136</v>
      </c>
      <c r="C450" s="2" t="s">
        <v>17</v>
      </c>
      <c r="D450" s="1" t="s">
        <v>23</v>
      </c>
      <c r="E450" s="2" t="s">
        <v>201</v>
      </c>
      <c r="F450" s="2" t="s">
        <v>19</v>
      </c>
      <c r="G450" s="2" t="s">
        <v>39</v>
      </c>
      <c r="H450" s="2" t="s">
        <v>42</v>
      </c>
      <c r="J450" s="1">
        <v>-1</v>
      </c>
      <c r="K450" s="1">
        <f t="shared" si="53"/>
        <v>-1</v>
      </c>
      <c r="L450" s="1">
        <v>900</v>
      </c>
      <c r="M450" s="1">
        <v>400</v>
      </c>
      <c r="N450" s="5">
        <v>1.6</v>
      </c>
      <c r="O450" s="2">
        <v>862</v>
      </c>
      <c r="P450" s="2">
        <v>-706</v>
      </c>
      <c r="Q450" s="3" t="s">
        <v>56</v>
      </c>
      <c r="T450" s="1">
        <f t="shared" si="55"/>
        <v>5.5555555555555558E-3</v>
      </c>
      <c r="U450" s="1"/>
      <c r="W450" s="1"/>
      <c r="Y450" s="7">
        <v>133</v>
      </c>
      <c r="Z450" s="7">
        <f t="shared" si="51"/>
        <v>2.1238516409670858</v>
      </c>
      <c r="AA450" s="30"/>
      <c r="AB450" s="2" t="s">
        <v>129</v>
      </c>
      <c r="AC450" s="4" t="s">
        <v>192</v>
      </c>
      <c r="AD450" s="4" t="s">
        <v>139</v>
      </c>
    </row>
    <row r="451" spans="1:30" s="2" customFormat="1" x14ac:dyDescent="0.2">
      <c r="A451" s="2">
        <v>43</v>
      </c>
      <c r="B451" s="2" t="s">
        <v>136</v>
      </c>
      <c r="C451" s="2" t="s">
        <v>17</v>
      </c>
      <c r="D451" s="1" t="s">
        <v>23</v>
      </c>
      <c r="E451" s="2" t="s">
        <v>201</v>
      </c>
      <c r="F451" s="2" t="s">
        <v>19</v>
      </c>
      <c r="G451" s="2" t="s">
        <v>39</v>
      </c>
      <c r="H451" s="2" t="s">
        <v>42</v>
      </c>
      <c r="J451" s="1">
        <v>-1</v>
      </c>
      <c r="K451" s="1">
        <f t="shared" si="53"/>
        <v>-1</v>
      </c>
      <c r="L451" s="1">
        <v>900</v>
      </c>
      <c r="M451" s="1">
        <v>400</v>
      </c>
      <c r="N451" s="5">
        <v>1.2</v>
      </c>
      <c r="O451" s="2">
        <v>640</v>
      </c>
      <c r="P451" s="2">
        <v>-554</v>
      </c>
      <c r="Q451" s="3" t="s">
        <v>56</v>
      </c>
      <c r="T451" s="1">
        <f t="shared" si="55"/>
        <v>5.5555555555555558E-3</v>
      </c>
      <c r="U451" s="1"/>
      <c r="W451" s="1"/>
      <c r="Y451" s="7">
        <v>592</v>
      </c>
      <c r="Z451" s="7">
        <f t="shared" si="51"/>
        <v>2.7723217067229196</v>
      </c>
      <c r="AA451" s="30"/>
      <c r="AB451" s="2" t="s">
        <v>129</v>
      </c>
      <c r="AC451" s="4" t="s">
        <v>192</v>
      </c>
      <c r="AD451" s="4" t="s">
        <v>139</v>
      </c>
    </row>
    <row r="452" spans="1:30" s="2" customFormat="1" x14ac:dyDescent="0.2">
      <c r="A452" s="2">
        <v>43</v>
      </c>
      <c r="B452" s="2" t="s">
        <v>136</v>
      </c>
      <c r="C452" s="2" t="s">
        <v>17</v>
      </c>
      <c r="D452" s="1" t="s">
        <v>23</v>
      </c>
      <c r="E452" s="2" t="s">
        <v>201</v>
      </c>
      <c r="F452" s="2" t="s">
        <v>19</v>
      </c>
      <c r="G452" s="2" t="s">
        <v>39</v>
      </c>
      <c r="H452" s="2" t="s">
        <v>42</v>
      </c>
      <c r="J452" s="1">
        <v>-1</v>
      </c>
      <c r="K452" s="1">
        <f t="shared" si="53"/>
        <v>-1</v>
      </c>
      <c r="L452" s="1">
        <v>900</v>
      </c>
      <c r="M452" s="1">
        <v>400</v>
      </c>
      <c r="N452" s="5">
        <v>1</v>
      </c>
      <c r="O452" s="2">
        <v>543</v>
      </c>
      <c r="P452" s="2">
        <v>-450</v>
      </c>
      <c r="Q452" s="3" t="s">
        <v>56</v>
      </c>
      <c r="T452" s="1">
        <f t="shared" si="55"/>
        <v>5.5555555555555558E-3</v>
      </c>
      <c r="U452" s="1"/>
      <c r="W452" s="1"/>
      <c r="Y452" s="7">
        <v>1659</v>
      </c>
      <c r="Z452" s="7">
        <f t="shared" si="51"/>
        <v>3.21984638602436</v>
      </c>
      <c r="AA452" s="30"/>
      <c r="AB452" s="2" t="s">
        <v>129</v>
      </c>
      <c r="AC452" s="4" t="s">
        <v>192</v>
      </c>
      <c r="AD452" s="4" t="s">
        <v>139</v>
      </c>
    </row>
    <row r="453" spans="1:30" s="2" customFormat="1" x14ac:dyDescent="0.2">
      <c r="A453" s="2">
        <v>44</v>
      </c>
      <c r="B453" s="2" t="s">
        <v>140</v>
      </c>
      <c r="C453" s="2" t="s">
        <v>17</v>
      </c>
      <c r="D453" s="1" t="s">
        <v>23</v>
      </c>
      <c r="F453" s="2" t="s">
        <v>19</v>
      </c>
      <c r="G453" s="2" t="s">
        <v>20</v>
      </c>
      <c r="J453" s="1">
        <v>0</v>
      </c>
      <c r="K453" s="1">
        <f t="shared" si="53"/>
        <v>0</v>
      </c>
      <c r="L453" s="1">
        <v>650</v>
      </c>
      <c r="M453" s="1">
        <v>650</v>
      </c>
      <c r="N453" s="5">
        <v>1.548</v>
      </c>
      <c r="Q453" s="3" t="s">
        <v>56</v>
      </c>
      <c r="T453" s="1">
        <v>0.05</v>
      </c>
      <c r="U453" s="1"/>
      <c r="W453" s="1"/>
      <c r="Y453" s="7">
        <v>984</v>
      </c>
      <c r="Z453" s="7">
        <f t="shared" si="51"/>
        <v>2.9929950984313414</v>
      </c>
      <c r="AA453" s="30"/>
      <c r="AB453" s="2" t="s">
        <v>141</v>
      </c>
      <c r="AC453" s="4"/>
      <c r="AD453" s="4" t="s">
        <v>142</v>
      </c>
    </row>
    <row r="454" spans="1:30" s="2" customFormat="1" x14ac:dyDescent="0.2">
      <c r="A454" s="2">
        <v>44</v>
      </c>
      <c r="B454" s="2" t="s">
        <v>140</v>
      </c>
      <c r="C454" s="2" t="s">
        <v>17</v>
      </c>
      <c r="D454" s="1" t="s">
        <v>23</v>
      </c>
      <c r="F454" s="2" t="s">
        <v>19</v>
      </c>
      <c r="G454" s="2" t="s">
        <v>20</v>
      </c>
      <c r="J454" s="1">
        <v>0</v>
      </c>
      <c r="K454" s="1">
        <f t="shared" si="53"/>
        <v>0</v>
      </c>
      <c r="L454" s="1">
        <v>650</v>
      </c>
      <c r="M454" s="1">
        <v>650</v>
      </c>
      <c r="N454" s="5">
        <v>1.536</v>
      </c>
      <c r="Q454" s="3" t="s">
        <v>56</v>
      </c>
      <c r="T454" s="1">
        <v>0.05</v>
      </c>
      <c r="U454" s="1"/>
      <c r="W454" s="1"/>
      <c r="Y454" s="7">
        <v>1465</v>
      </c>
      <c r="Z454" s="7">
        <f t="shared" si="51"/>
        <v>3.1658376246901279</v>
      </c>
      <c r="AA454" s="30"/>
      <c r="AB454" s="2" t="s">
        <v>141</v>
      </c>
      <c r="AC454" s="4"/>
      <c r="AD454" s="4" t="s">
        <v>142</v>
      </c>
    </row>
    <row r="455" spans="1:30" s="2" customFormat="1" x14ac:dyDescent="0.2">
      <c r="A455" s="2">
        <v>44</v>
      </c>
      <c r="B455" s="2" t="s">
        <v>140</v>
      </c>
      <c r="C455" s="2" t="s">
        <v>17</v>
      </c>
      <c r="D455" s="1" t="s">
        <v>23</v>
      </c>
      <c r="F455" s="2" t="s">
        <v>19</v>
      </c>
      <c r="G455" s="2" t="s">
        <v>20</v>
      </c>
      <c r="J455" s="1">
        <v>0</v>
      </c>
      <c r="K455" s="1">
        <f t="shared" si="53"/>
        <v>0</v>
      </c>
      <c r="L455" s="1">
        <v>650</v>
      </c>
      <c r="M455" s="1">
        <v>650</v>
      </c>
      <c r="N455" s="5">
        <v>1.131</v>
      </c>
      <c r="Q455" s="3" t="s">
        <v>56</v>
      </c>
      <c r="T455" s="1">
        <v>0.05</v>
      </c>
      <c r="U455" s="1"/>
      <c r="W455" s="1"/>
      <c r="Y455" s="7">
        <v>3878</v>
      </c>
      <c r="Z455" s="7">
        <f t="shared" ref="Z455:Z518" si="56">LOG(Y455,10)</f>
        <v>3.5886078047426859</v>
      </c>
      <c r="AA455" s="30"/>
      <c r="AB455" s="2" t="s">
        <v>141</v>
      </c>
      <c r="AC455" s="4"/>
      <c r="AD455" s="4" t="s">
        <v>142</v>
      </c>
    </row>
    <row r="456" spans="1:30" s="2" customFormat="1" x14ac:dyDescent="0.2">
      <c r="A456" s="2">
        <v>44</v>
      </c>
      <c r="B456" s="2" t="s">
        <v>140</v>
      </c>
      <c r="C456" s="2" t="s">
        <v>17</v>
      </c>
      <c r="D456" s="1" t="s">
        <v>23</v>
      </c>
      <c r="F456" s="2" t="s">
        <v>19</v>
      </c>
      <c r="G456" s="2" t="s">
        <v>20</v>
      </c>
      <c r="J456" s="1">
        <v>0</v>
      </c>
      <c r="K456" s="1">
        <f t="shared" si="53"/>
        <v>0</v>
      </c>
      <c r="L456" s="1">
        <v>650</v>
      </c>
      <c r="M456" s="1">
        <v>650</v>
      </c>
      <c r="N456" s="5">
        <v>1.048</v>
      </c>
      <c r="Q456" s="3" t="s">
        <v>56</v>
      </c>
      <c r="T456" s="1">
        <v>0.05</v>
      </c>
      <c r="U456" s="1"/>
      <c r="W456" s="1"/>
      <c r="Y456" s="7">
        <v>4933</v>
      </c>
      <c r="Z456" s="7">
        <f t="shared" si="56"/>
        <v>3.6931111154621412</v>
      </c>
      <c r="AA456" s="30"/>
      <c r="AB456" s="2" t="s">
        <v>141</v>
      </c>
      <c r="AC456" s="4"/>
      <c r="AD456" s="4" t="s">
        <v>142</v>
      </c>
    </row>
    <row r="457" spans="1:30" s="2" customFormat="1" x14ac:dyDescent="0.2">
      <c r="A457" s="2">
        <v>44</v>
      </c>
      <c r="B457" s="2" t="s">
        <v>140</v>
      </c>
      <c r="C457" s="2" t="s">
        <v>17</v>
      </c>
      <c r="D457" s="1" t="s">
        <v>23</v>
      </c>
      <c r="F457" s="2" t="s">
        <v>19</v>
      </c>
      <c r="G457" s="2" t="s">
        <v>20</v>
      </c>
      <c r="J457" s="1">
        <v>0</v>
      </c>
      <c r="K457" s="1">
        <f t="shared" si="53"/>
        <v>0</v>
      </c>
      <c r="L457" s="1">
        <v>650</v>
      </c>
      <c r="M457" s="1">
        <v>650</v>
      </c>
      <c r="N457" s="5">
        <v>1.1839999999999999</v>
      </c>
      <c r="Q457" s="3" t="s">
        <v>56</v>
      </c>
      <c r="T457" s="1">
        <v>0.05</v>
      </c>
      <c r="U457" s="1"/>
      <c r="W457" s="1"/>
      <c r="Y457" s="7">
        <v>11665</v>
      </c>
      <c r="Z457" s="7">
        <f t="shared" si="56"/>
        <v>4.066884743129771</v>
      </c>
      <c r="AA457" s="30"/>
      <c r="AB457" s="2" t="s">
        <v>141</v>
      </c>
      <c r="AC457" s="4"/>
      <c r="AD457" s="4" t="s">
        <v>142</v>
      </c>
    </row>
    <row r="458" spans="1:30" s="2" customFormat="1" x14ac:dyDescent="0.2">
      <c r="A458" s="2">
        <v>44</v>
      </c>
      <c r="B458" s="2" t="s">
        <v>140</v>
      </c>
      <c r="C458" s="2" t="s">
        <v>17</v>
      </c>
      <c r="D458" s="1" t="s">
        <v>23</v>
      </c>
      <c r="F458" s="2" t="s">
        <v>19</v>
      </c>
      <c r="G458" s="2" t="s">
        <v>20</v>
      </c>
      <c r="J458" s="1">
        <v>0</v>
      </c>
      <c r="K458" s="1">
        <f t="shared" si="53"/>
        <v>0</v>
      </c>
      <c r="L458" s="1">
        <v>650</v>
      </c>
      <c r="M458" s="1">
        <v>650</v>
      </c>
      <c r="N458" s="5">
        <v>1.097</v>
      </c>
      <c r="Q458" s="3" t="s">
        <v>56</v>
      </c>
      <c r="T458" s="1">
        <v>0.05</v>
      </c>
      <c r="U458" s="1"/>
      <c r="W458" s="1"/>
      <c r="Y458" s="7">
        <v>12680</v>
      </c>
      <c r="Z458" s="7">
        <f t="shared" si="56"/>
        <v>4.1031192535457128</v>
      </c>
      <c r="AA458" s="30"/>
      <c r="AB458" s="2" t="s">
        <v>141</v>
      </c>
      <c r="AC458" s="4"/>
      <c r="AD458" s="4" t="s">
        <v>142</v>
      </c>
    </row>
    <row r="459" spans="1:30" s="2" customFormat="1" x14ac:dyDescent="0.2">
      <c r="A459" s="2">
        <v>44</v>
      </c>
      <c r="B459" s="2" t="s">
        <v>140</v>
      </c>
      <c r="C459" s="2" t="s">
        <v>17</v>
      </c>
      <c r="D459" s="1" t="s">
        <v>23</v>
      </c>
      <c r="F459" s="2" t="s">
        <v>19</v>
      </c>
      <c r="G459" s="2" t="s">
        <v>20</v>
      </c>
      <c r="J459" s="1">
        <v>0</v>
      </c>
      <c r="K459" s="1">
        <f t="shared" si="53"/>
        <v>0</v>
      </c>
      <c r="L459" s="1">
        <v>950</v>
      </c>
      <c r="M459" s="1">
        <v>950</v>
      </c>
      <c r="N459" s="5">
        <v>1.77</v>
      </c>
      <c r="Q459" s="3" t="s">
        <v>56</v>
      </c>
      <c r="T459" s="1">
        <v>0.05</v>
      </c>
      <c r="U459" s="1"/>
      <c r="W459" s="1"/>
      <c r="Y459" s="7">
        <v>257</v>
      </c>
      <c r="Z459" s="7">
        <f t="shared" si="56"/>
        <v>2.4099331233312946</v>
      </c>
      <c r="AA459" s="30"/>
      <c r="AB459" s="2" t="s">
        <v>141</v>
      </c>
      <c r="AC459" s="4"/>
      <c r="AD459" s="4" t="s">
        <v>142</v>
      </c>
    </row>
    <row r="460" spans="1:30" s="2" customFormat="1" x14ac:dyDescent="0.2">
      <c r="A460" s="2">
        <v>44</v>
      </c>
      <c r="B460" s="2" t="s">
        <v>140</v>
      </c>
      <c r="C460" s="2" t="s">
        <v>17</v>
      </c>
      <c r="D460" s="1" t="s">
        <v>23</v>
      </c>
      <c r="F460" s="2" t="s">
        <v>19</v>
      </c>
      <c r="G460" s="2" t="s">
        <v>20</v>
      </c>
      <c r="J460" s="1">
        <v>0</v>
      </c>
      <c r="K460" s="1">
        <f t="shared" si="53"/>
        <v>0</v>
      </c>
      <c r="L460" s="1">
        <v>950</v>
      </c>
      <c r="M460" s="1">
        <v>950</v>
      </c>
      <c r="N460" s="5">
        <v>0.80800000000000005</v>
      </c>
      <c r="Q460" s="3" t="s">
        <v>56</v>
      </c>
      <c r="T460" s="1">
        <v>0.05</v>
      </c>
      <c r="U460" s="1"/>
      <c r="W460" s="1"/>
      <c r="Y460" s="7">
        <v>3871</v>
      </c>
      <c r="Z460" s="7">
        <f t="shared" si="56"/>
        <v>3.5878231713189543</v>
      </c>
      <c r="AA460" s="30"/>
      <c r="AB460" s="2" t="s">
        <v>141</v>
      </c>
      <c r="AC460" s="4"/>
      <c r="AD460" s="4" t="s">
        <v>142</v>
      </c>
    </row>
    <row r="461" spans="1:30" s="2" customFormat="1" x14ac:dyDescent="0.2">
      <c r="A461" s="2">
        <v>44</v>
      </c>
      <c r="B461" s="2" t="s">
        <v>140</v>
      </c>
      <c r="C461" s="2" t="s">
        <v>17</v>
      </c>
      <c r="D461" s="1" t="s">
        <v>23</v>
      </c>
      <c r="F461" s="2" t="s">
        <v>19</v>
      </c>
      <c r="G461" s="2" t="s">
        <v>20</v>
      </c>
      <c r="J461" s="1">
        <v>0</v>
      </c>
      <c r="K461" s="1">
        <f t="shared" si="53"/>
        <v>0</v>
      </c>
      <c r="L461" s="1">
        <v>950</v>
      </c>
      <c r="M461" s="1">
        <v>950</v>
      </c>
      <c r="N461" s="5">
        <v>0.60899999999999999</v>
      </c>
      <c r="Q461" s="3" t="s">
        <v>56</v>
      </c>
      <c r="T461" s="1">
        <v>0.05</v>
      </c>
      <c r="U461" s="1"/>
      <c r="W461" s="1"/>
      <c r="Y461" s="7">
        <v>23216</v>
      </c>
      <c r="Z461" s="7">
        <f t="shared" si="56"/>
        <v>4.3657873950936601</v>
      </c>
      <c r="AA461" s="30"/>
      <c r="AB461" s="2" t="s">
        <v>141</v>
      </c>
      <c r="AC461" s="4"/>
      <c r="AD461" s="4" t="s">
        <v>142</v>
      </c>
    </row>
    <row r="462" spans="1:30" s="2" customFormat="1" x14ac:dyDescent="0.2">
      <c r="A462" s="2">
        <v>44</v>
      </c>
      <c r="B462" s="2" t="s">
        <v>140</v>
      </c>
      <c r="C462" s="2" t="s">
        <v>17</v>
      </c>
      <c r="D462" s="1" t="s">
        <v>23</v>
      </c>
      <c r="F462" s="2" t="s">
        <v>19</v>
      </c>
      <c r="G462" s="2" t="s">
        <v>20</v>
      </c>
      <c r="J462" s="1">
        <v>0</v>
      </c>
      <c r="K462" s="1">
        <f t="shared" si="53"/>
        <v>0</v>
      </c>
      <c r="L462" s="1">
        <v>950</v>
      </c>
      <c r="M462" s="1">
        <v>950</v>
      </c>
      <c r="N462" s="5">
        <v>0.4</v>
      </c>
      <c r="Q462" s="3" t="s">
        <v>56</v>
      </c>
      <c r="T462" s="1">
        <v>0.05</v>
      </c>
      <c r="U462" s="1"/>
      <c r="W462" s="1"/>
      <c r="Y462" s="7">
        <v>292942</v>
      </c>
      <c r="Z462" s="7">
        <f t="shared" si="56"/>
        <v>5.4667816422879092</v>
      </c>
      <c r="AA462" s="30"/>
      <c r="AB462" s="2" t="s">
        <v>141</v>
      </c>
      <c r="AC462" s="4"/>
      <c r="AD462" s="4" t="s">
        <v>142</v>
      </c>
    </row>
    <row r="463" spans="1:30" s="2" customFormat="1" x14ac:dyDescent="0.2">
      <c r="A463" s="2">
        <v>44</v>
      </c>
      <c r="B463" s="2" t="s">
        <v>140</v>
      </c>
      <c r="C463" s="2" t="s">
        <v>17</v>
      </c>
      <c r="D463" s="1" t="s">
        <v>23</v>
      </c>
      <c r="F463" s="2" t="s">
        <v>19</v>
      </c>
      <c r="G463" s="2" t="s">
        <v>20</v>
      </c>
      <c r="J463" s="1">
        <v>0</v>
      </c>
      <c r="K463" s="1">
        <f t="shared" si="53"/>
        <v>0</v>
      </c>
      <c r="L463" s="1">
        <v>1100</v>
      </c>
      <c r="M463" s="1">
        <v>1100</v>
      </c>
      <c r="N463" s="5">
        <v>2.02</v>
      </c>
      <c r="Q463" s="3" t="s">
        <v>56</v>
      </c>
      <c r="T463" s="1">
        <v>0.05</v>
      </c>
      <c r="U463" s="1"/>
      <c r="W463" s="1"/>
      <c r="Y463" s="7">
        <v>122</v>
      </c>
      <c r="Z463" s="7">
        <f t="shared" si="56"/>
        <v>2.086359830674748</v>
      </c>
      <c r="AA463" s="30"/>
      <c r="AB463" s="2" t="s">
        <v>141</v>
      </c>
      <c r="AC463" s="4"/>
      <c r="AD463" s="4" t="s">
        <v>142</v>
      </c>
    </row>
    <row r="464" spans="1:30" s="2" customFormat="1" x14ac:dyDescent="0.2">
      <c r="A464" s="2">
        <v>44</v>
      </c>
      <c r="B464" s="2" t="s">
        <v>140</v>
      </c>
      <c r="C464" s="2" t="s">
        <v>17</v>
      </c>
      <c r="D464" s="1" t="s">
        <v>23</v>
      </c>
      <c r="F464" s="2" t="s">
        <v>19</v>
      </c>
      <c r="G464" s="2" t="s">
        <v>20</v>
      </c>
      <c r="J464" s="1">
        <v>0</v>
      </c>
      <c r="K464" s="1">
        <f t="shared" si="53"/>
        <v>0</v>
      </c>
      <c r="L464" s="1">
        <v>1100</v>
      </c>
      <c r="M464" s="1">
        <v>1100</v>
      </c>
      <c r="N464" s="5">
        <v>1</v>
      </c>
      <c r="Q464" s="3" t="s">
        <v>56</v>
      </c>
      <c r="T464" s="1">
        <v>0.05</v>
      </c>
      <c r="U464" s="1"/>
      <c r="W464" s="1"/>
      <c r="Y464" s="7">
        <v>2223</v>
      </c>
      <c r="Z464" s="7">
        <f t="shared" si="56"/>
        <v>3.3469394626989901</v>
      </c>
      <c r="AA464" s="30"/>
      <c r="AB464" s="2" t="s">
        <v>141</v>
      </c>
      <c r="AC464" s="4"/>
      <c r="AD464" s="4" t="s">
        <v>142</v>
      </c>
    </row>
    <row r="465" spans="1:30" s="2" customFormat="1" x14ac:dyDescent="0.2">
      <c r="A465" s="2">
        <v>44</v>
      </c>
      <c r="B465" s="2" t="s">
        <v>140</v>
      </c>
      <c r="C465" s="2" t="s">
        <v>17</v>
      </c>
      <c r="D465" s="1" t="s">
        <v>23</v>
      </c>
      <c r="F465" s="2" t="s">
        <v>19</v>
      </c>
      <c r="G465" s="2" t="s">
        <v>20</v>
      </c>
      <c r="J465" s="1">
        <v>0</v>
      </c>
      <c r="K465" s="1">
        <f t="shared" si="53"/>
        <v>0</v>
      </c>
      <c r="L465" s="1">
        <v>1100</v>
      </c>
      <c r="M465" s="1">
        <v>1100</v>
      </c>
      <c r="N465" s="5">
        <v>0.56000000000000005</v>
      </c>
      <c r="Q465" s="3" t="s">
        <v>56</v>
      </c>
      <c r="T465" s="1">
        <v>0.05</v>
      </c>
      <c r="U465" s="1"/>
      <c r="W465" s="1"/>
      <c r="Y465" s="7">
        <v>20350</v>
      </c>
      <c r="Z465" s="7">
        <f t="shared" si="56"/>
        <v>4.3085644135612382</v>
      </c>
      <c r="AA465" s="30"/>
      <c r="AB465" s="2" t="s">
        <v>141</v>
      </c>
      <c r="AC465" s="4"/>
      <c r="AD465" s="4" t="s">
        <v>142</v>
      </c>
    </row>
    <row r="466" spans="1:30" s="2" customFormat="1" x14ac:dyDescent="0.2">
      <c r="A466" s="2">
        <v>44</v>
      </c>
      <c r="B466" s="2" t="s">
        <v>140</v>
      </c>
      <c r="C466" s="2" t="s">
        <v>17</v>
      </c>
      <c r="D466" s="1" t="s">
        <v>23</v>
      </c>
      <c r="F466" s="2" t="s">
        <v>19</v>
      </c>
      <c r="G466" s="2" t="s">
        <v>20</v>
      </c>
      <c r="J466" s="1">
        <v>0</v>
      </c>
      <c r="K466" s="1">
        <f t="shared" si="53"/>
        <v>0</v>
      </c>
      <c r="L466" s="1">
        <v>950</v>
      </c>
      <c r="M466" s="1">
        <v>950</v>
      </c>
      <c r="N466" s="5">
        <v>1.7829999999999999</v>
      </c>
      <c r="Q466" s="3" t="s">
        <v>56</v>
      </c>
      <c r="T466" s="1">
        <v>0.05</v>
      </c>
      <c r="U466" s="1"/>
      <c r="W466" s="1"/>
      <c r="Y466" s="7">
        <v>243</v>
      </c>
      <c r="Z466" s="7">
        <f t="shared" si="56"/>
        <v>2.3856062735983117</v>
      </c>
      <c r="AA466" s="30"/>
      <c r="AB466" s="2" t="s">
        <v>141</v>
      </c>
      <c r="AC466" s="4"/>
      <c r="AD466" s="4" t="s">
        <v>142</v>
      </c>
    </row>
    <row r="467" spans="1:30" s="2" customFormat="1" x14ac:dyDescent="0.2">
      <c r="A467" s="2">
        <v>44</v>
      </c>
      <c r="B467" s="2" t="s">
        <v>140</v>
      </c>
      <c r="C467" s="2" t="s">
        <v>17</v>
      </c>
      <c r="D467" s="1" t="s">
        <v>23</v>
      </c>
      <c r="F467" s="2" t="s">
        <v>19</v>
      </c>
      <c r="G467" s="2" t="s">
        <v>20</v>
      </c>
      <c r="J467" s="1">
        <v>0</v>
      </c>
      <c r="K467" s="1">
        <f t="shared" si="53"/>
        <v>0</v>
      </c>
      <c r="L467" s="1">
        <v>950</v>
      </c>
      <c r="M467" s="1">
        <v>950</v>
      </c>
      <c r="N467" s="5">
        <v>0.90200000000000002</v>
      </c>
      <c r="Q467" s="3" t="s">
        <v>56</v>
      </c>
      <c r="T467" s="1">
        <v>0.05</v>
      </c>
      <c r="U467" s="1"/>
      <c r="W467" s="1"/>
      <c r="Y467" s="7">
        <v>1356</v>
      </c>
      <c r="Z467" s="7">
        <f t="shared" si="56"/>
        <v>3.1322596895310442</v>
      </c>
      <c r="AA467" s="30"/>
      <c r="AB467" s="2" t="s">
        <v>141</v>
      </c>
      <c r="AC467" s="4"/>
      <c r="AD467" s="4" t="s">
        <v>142</v>
      </c>
    </row>
    <row r="468" spans="1:30" s="2" customFormat="1" x14ac:dyDescent="0.2">
      <c r="A468" s="2">
        <v>44</v>
      </c>
      <c r="B468" s="2" t="s">
        <v>140</v>
      </c>
      <c r="C468" s="2" t="s">
        <v>17</v>
      </c>
      <c r="D468" s="1" t="s">
        <v>23</v>
      </c>
      <c r="F468" s="2" t="s">
        <v>19</v>
      </c>
      <c r="G468" s="2" t="s">
        <v>20</v>
      </c>
      <c r="J468" s="1">
        <v>0</v>
      </c>
      <c r="K468" s="1">
        <f t="shared" si="53"/>
        <v>0</v>
      </c>
      <c r="L468" s="1">
        <v>950</v>
      </c>
      <c r="M468" s="1">
        <v>950</v>
      </c>
      <c r="N468" s="5">
        <v>0.8</v>
      </c>
      <c r="Q468" s="3" t="s">
        <v>56</v>
      </c>
      <c r="T468" s="1">
        <v>0.05</v>
      </c>
      <c r="U468" s="1"/>
      <c r="W468" s="1"/>
      <c r="Y468" s="7">
        <v>3888</v>
      </c>
      <c r="Z468" s="7">
        <f t="shared" si="56"/>
        <v>3.5897262562542362</v>
      </c>
      <c r="AA468" s="30"/>
      <c r="AB468" s="2" t="s">
        <v>141</v>
      </c>
      <c r="AC468" s="4"/>
      <c r="AD468" s="4" t="s">
        <v>142</v>
      </c>
    </row>
    <row r="469" spans="1:30" s="2" customFormat="1" x14ac:dyDescent="0.2">
      <c r="A469" s="2">
        <v>44</v>
      </c>
      <c r="B469" s="2" t="s">
        <v>140</v>
      </c>
      <c r="C469" s="2" t="s">
        <v>17</v>
      </c>
      <c r="D469" s="1" t="s">
        <v>23</v>
      </c>
      <c r="F469" s="2" t="s">
        <v>19</v>
      </c>
      <c r="G469" s="2" t="s">
        <v>20</v>
      </c>
      <c r="J469" s="1">
        <v>0</v>
      </c>
      <c r="K469" s="1">
        <f t="shared" si="53"/>
        <v>0</v>
      </c>
      <c r="L469" s="1">
        <v>950</v>
      </c>
      <c r="M469" s="1">
        <v>950</v>
      </c>
      <c r="N469" s="5">
        <v>0.7</v>
      </c>
      <c r="Q469" s="3" t="s">
        <v>56</v>
      </c>
      <c r="T469" s="1">
        <v>0.05</v>
      </c>
      <c r="U469" s="1"/>
      <c r="W469" s="1"/>
      <c r="Y469" s="7">
        <v>8122</v>
      </c>
      <c r="Z469" s="7">
        <f t="shared" si="56"/>
        <v>3.9096629851540179</v>
      </c>
      <c r="AA469" s="30"/>
      <c r="AB469" s="2" t="s">
        <v>141</v>
      </c>
      <c r="AC469" s="4"/>
      <c r="AD469" s="4" t="s">
        <v>142</v>
      </c>
    </row>
    <row r="470" spans="1:30" s="2" customFormat="1" x14ac:dyDescent="0.2">
      <c r="A470" s="2">
        <v>44</v>
      </c>
      <c r="B470" s="2" t="s">
        <v>140</v>
      </c>
      <c r="C470" s="2" t="s">
        <v>17</v>
      </c>
      <c r="D470" s="1" t="s">
        <v>23</v>
      </c>
      <c r="F470" s="2" t="s">
        <v>19</v>
      </c>
      <c r="G470" s="2" t="s">
        <v>20</v>
      </c>
      <c r="J470" s="1">
        <v>0</v>
      </c>
      <c r="K470" s="1">
        <f t="shared" si="53"/>
        <v>0</v>
      </c>
      <c r="L470" s="1">
        <v>950</v>
      </c>
      <c r="M470" s="1">
        <v>950</v>
      </c>
      <c r="N470" s="5">
        <v>0.6</v>
      </c>
      <c r="Q470" s="3" t="s">
        <v>56</v>
      </c>
      <c r="T470" s="1">
        <v>0.05</v>
      </c>
      <c r="U470" s="1"/>
      <c r="W470" s="1"/>
      <c r="Y470" s="7">
        <v>22824</v>
      </c>
      <c r="Z470" s="7">
        <f t="shared" si="56"/>
        <v>4.3583917586490202</v>
      </c>
      <c r="AA470" s="30"/>
      <c r="AB470" s="2" t="s">
        <v>141</v>
      </c>
      <c r="AC470" s="4"/>
      <c r="AD470" s="4" t="s">
        <v>142</v>
      </c>
    </row>
    <row r="471" spans="1:30" s="2" customFormat="1" x14ac:dyDescent="0.2">
      <c r="A471" s="2">
        <v>44</v>
      </c>
      <c r="B471" s="2" t="s">
        <v>140</v>
      </c>
      <c r="C471" s="2" t="s">
        <v>17</v>
      </c>
      <c r="D471" s="1" t="s">
        <v>23</v>
      </c>
      <c r="F471" s="2" t="s">
        <v>19</v>
      </c>
      <c r="G471" s="2" t="s">
        <v>20</v>
      </c>
      <c r="J471" s="1">
        <v>0</v>
      </c>
      <c r="K471" s="1">
        <f t="shared" si="53"/>
        <v>0</v>
      </c>
      <c r="L471" s="1">
        <v>950</v>
      </c>
      <c r="M471" s="1">
        <v>950</v>
      </c>
      <c r="N471" s="5">
        <v>0.5</v>
      </c>
      <c r="Q471" s="3" t="s">
        <v>56</v>
      </c>
      <c r="T471" s="1">
        <v>0.05</v>
      </c>
      <c r="U471" s="1"/>
      <c r="W471" s="1"/>
      <c r="Y471" s="7">
        <v>43050</v>
      </c>
      <c r="Z471" s="7">
        <f t="shared" si="56"/>
        <v>4.6339731557896728</v>
      </c>
      <c r="AA471" s="30"/>
      <c r="AB471" s="2" t="s">
        <v>141</v>
      </c>
      <c r="AC471" s="4"/>
      <c r="AD471" s="4" t="s">
        <v>142</v>
      </c>
    </row>
    <row r="472" spans="1:30" s="2" customFormat="1" x14ac:dyDescent="0.2">
      <c r="A472" s="2">
        <v>44</v>
      </c>
      <c r="B472" s="2" t="s">
        <v>140</v>
      </c>
      <c r="C472" s="2" t="s">
        <v>17</v>
      </c>
      <c r="D472" s="1" t="s">
        <v>23</v>
      </c>
      <c r="F472" s="2" t="s">
        <v>19</v>
      </c>
      <c r="G472" s="2" t="s">
        <v>20</v>
      </c>
      <c r="J472" s="1">
        <v>0</v>
      </c>
      <c r="K472" s="1">
        <f t="shared" si="53"/>
        <v>0</v>
      </c>
      <c r="L472" s="1">
        <v>950</v>
      </c>
      <c r="M472" s="1">
        <v>950</v>
      </c>
      <c r="N472" s="5">
        <v>0.4</v>
      </c>
      <c r="Q472" s="3" t="s">
        <v>56</v>
      </c>
      <c r="T472" s="1">
        <v>0.05</v>
      </c>
      <c r="U472" s="1"/>
      <c r="W472" s="1"/>
      <c r="Y472" s="7">
        <v>291458</v>
      </c>
      <c r="Z472" s="7">
        <f t="shared" si="56"/>
        <v>5.4645759804246259</v>
      </c>
      <c r="AA472" s="30"/>
      <c r="AB472" s="2" t="s">
        <v>141</v>
      </c>
      <c r="AC472" s="4"/>
      <c r="AD472" s="4" t="s">
        <v>142</v>
      </c>
    </row>
    <row r="473" spans="1:30" s="2" customFormat="1" x14ac:dyDescent="0.2">
      <c r="A473" s="2">
        <v>44</v>
      </c>
      <c r="B473" s="2" t="s">
        <v>140</v>
      </c>
      <c r="C473" s="2" t="s">
        <v>17</v>
      </c>
      <c r="D473" s="1" t="s">
        <v>49</v>
      </c>
      <c r="F473" s="2" t="s">
        <v>19</v>
      </c>
      <c r="G473" s="2" t="s">
        <v>20</v>
      </c>
      <c r="J473" s="1">
        <v>0</v>
      </c>
      <c r="K473" s="1">
        <f t="shared" si="53"/>
        <v>0</v>
      </c>
      <c r="L473" s="1">
        <v>950</v>
      </c>
      <c r="M473" s="1">
        <v>950</v>
      </c>
      <c r="N473" s="5">
        <v>0.84499999999999997</v>
      </c>
      <c r="Q473" s="3" t="s">
        <v>56</v>
      </c>
      <c r="T473" s="1">
        <v>0.05</v>
      </c>
      <c r="U473" s="1"/>
      <c r="W473" s="1"/>
      <c r="Y473" s="7">
        <v>174</v>
      </c>
      <c r="Z473" s="7">
        <f t="shared" si="56"/>
        <v>2.2405492482825995</v>
      </c>
      <c r="AA473" s="30"/>
      <c r="AB473" s="2" t="s">
        <v>141</v>
      </c>
      <c r="AC473" s="4"/>
      <c r="AD473" s="4" t="s">
        <v>142</v>
      </c>
    </row>
    <row r="474" spans="1:30" s="2" customFormat="1" x14ac:dyDescent="0.2">
      <c r="A474" s="2">
        <v>44</v>
      </c>
      <c r="B474" s="2" t="s">
        <v>140</v>
      </c>
      <c r="C474" s="2" t="s">
        <v>17</v>
      </c>
      <c r="D474" s="1" t="s">
        <v>49</v>
      </c>
      <c r="F474" s="2" t="s">
        <v>19</v>
      </c>
      <c r="G474" s="2" t="s">
        <v>20</v>
      </c>
      <c r="J474" s="1">
        <v>0</v>
      </c>
      <c r="K474" s="1">
        <f t="shared" si="53"/>
        <v>0</v>
      </c>
      <c r="L474" s="1">
        <v>950</v>
      </c>
      <c r="M474" s="1">
        <v>950</v>
      </c>
      <c r="N474" s="5">
        <v>0.48499999999999999</v>
      </c>
      <c r="Q474" s="3" t="s">
        <v>56</v>
      </c>
      <c r="T474" s="1">
        <v>0.05</v>
      </c>
      <c r="U474" s="1"/>
      <c r="W474" s="1"/>
      <c r="Y474" s="7">
        <v>876</v>
      </c>
      <c r="Z474" s="7">
        <f t="shared" si="56"/>
        <v>2.9425041061680806</v>
      </c>
      <c r="AA474" s="30"/>
      <c r="AB474" s="2" t="s">
        <v>141</v>
      </c>
      <c r="AC474" s="4"/>
      <c r="AD474" s="4" t="s">
        <v>142</v>
      </c>
    </row>
    <row r="475" spans="1:30" s="2" customFormat="1" x14ac:dyDescent="0.2">
      <c r="A475" s="2">
        <v>44</v>
      </c>
      <c r="B475" s="2" t="s">
        <v>140</v>
      </c>
      <c r="C475" s="2" t="s">
        <v>17</v>
      </c>
      <c r="D475" s="1" t="s">
        <v>49</v>
      </c>
      <c r="F475" s="2" t="s">
        <v>19</v>
      </c>
      <c r="G475" s="2" t="s">
        <v>20</v>
      </c>
      <c r="J475" s="1">
        <v>0</v>
      </c>
      <c r="K475" s="1">
        <f t="shared" si="53"/>
        <v>0</v>
      </c>
      <c r="L475" s="1">
        <v>950</v>
      </c>
      <c r="M475" s="1">
        <v>950</v>
      </c>
      <c r="N475" s="5">
        <v>0.29799999999999999</v>
      </c>
      <c r="Q475" s="3" t="s">
        <v>56</v>
      </c>
      <c r="T475" s="1">
        <v>0.05</v>
      </c>
      <c r="U475" s="1"/>
      <c r="W475" s="1"/>
      <c r="Y475" s="7">
        <v>11079</v>
      </c>
      <c r="Z475" s="7">
        <f t="shared" si="56"/>
        <v>4.0445005623706409</v>
      </c>
      <c r="AA475" s="30"/>
      <c r="AB475" s="2" t="s">
        <v>141</v>
      </c>
      <c r="AC475" s="4"/>
      <c r="AD475" s="4" t="s">
        <v>142</v>
      </c>
    </row>
    <row r="476" spans="1:30" s="2" customFormat="1" x14ac:dyDescent="0.2">
      <c r="A476" s="2">
        <v>44</v>
      </c>
      <c r="B476" s="2" t="s">
        <v>140</v>
      </c>
      <c r="C476" s="2" t="s">
        <v>17</v>
      </c>
      <c r="D476" s="1" t="s">
        <v>143</v>
      </c>
      <c r="F476" s="2" t="s">
        <v>19</v>
      </c>
      <c r="G476" s="2" t="s">
        <v>20</v>
      </c>
      <c r="J476" s="1">
        <v>0</v>
      </c>
      <c r="K476" s="1">
        <f t="shared" si="53"/>
        <v>0</v>
      </c>
      <c r="L476" s="1">
        <v>950</v>
      </c>
      <c r="M476" s="1">
        <v>950</v>
      </c>
      <c r="N476" s="5">
        <v>0.57499999999999996</v>
      </c>
      <c r="Q476" s="3" t="s">
        <v>56</v>
      </c>
      <c r="T476" s="1">
        <v>0.05</v>
      </c>
      <c r="U476" s="1"/>
      <c r="W476" s="1"/>
      <c r="Y476" s="7">
        <v>1119</v>
      </c>
      <c r="Z476" s="7">
        <f t="shared" si="56"/>
        <v>3.0488300865283495</v>
      </c>
      <c r="AA476" s="30"/>
      <c r="AB476" s="2" t="s">
        <v>141</v>
      </c>
      <c r="AC476" s="4"/>
      <c r="AD476" s="4" t="s">
        <v>142</v>
      </c>
    </row>
    <row r="477" spans="1:30" s="2" customFormat="1" x14ac:dyDescent="0.2">
      <c r="A477" s="2">
        <v>44</v>
      </c>
      <c r="B477" s="2" t="s">
        <v>140</v>
      </c>
      <c r="C477" s="2" t="s">
        <v>17</v>
      </c>
      <c r="D477" s="1" t="s">
        <v>143</v>
      </c>
      <c r="F477" s="2" t="s">
        <v>19</v>
      </c>
      <c r="G477" s="2" t="s">
        <v>20</v>
      </c>
      <c r="J477" s="1">
        <v>0</v>
      </c>
      <c r="K477" s="1">
        <f t="shared" si="53"/>
        <v>0</v>
      </c>
      <c r="L477" s="1">
        <v>950</v>
      </c>
      <c r="M477" s="1">
        <v>950</v>
      </c>
      <c r="N477" s="5">
        <v>0.45200000000000001</v>
      </c>
      <c r="Q477" s="3" t="s">
        <v>56</v>
      </c>
      <c r="T477" s="1">
        <v>0.05</v>
      </c>
      <c r="U477" s="1"/>
      <c r="W477" s="1"/>
      <c r="Y477" s="7">
        <v>7272</v>
      </c>
      <c r="Z477" s="7">
        <f t="shared" si="56"/>
        <v>3.8616538702139107</v>
      </c>
      <c r="AA477" s="30"/>
      <c r="AB477" s="2" t="s">
        <v>141</v>
      </c>
      <c r="AC477" s="4"/>
      <c r="AD477" s="4" t="s">
        <v>142</v>
      </c>
    </row>
    <row r="478" spans="1:30" s="2" customFormat="1" x14ac:dyDescent="0.2">
      <c r="A478" s="2">
        <v>44</v>
      </c>
      <c r="B478" s="2" t="s">
        <v>140</v>
      </c>
      <c r="C478" s="2" t="s">
        <v>17</v>
      </c>
      <c r="D478" s="1" t="s">
        <v>115</v>
      </c>
      <c r="F478" s="2" t="s">
        <v>19</v>
      </c>
      <c r="G478" s="2" t="s">
        <v>20</v>
      </c>
      <c r="J478" s="1">
        <v>0</v>
      </c>
      <c r="K478" s="1">
        <f t="shared" si="53"/>
        <v>0</v>
      </c>
      <c r="L478" s="1">
        <v>950</v>
      </c>
      <c r="M478" s="1">
        <v>950</v>
      </c>
      <c r="N478" s="5">
        <v>0.93799999999999994</v>
      </c>
      <c r="Q478" s="3" t="s">
        <v>56</v>
      </c>
      <c r="T478" s="1">
        <v>0.05</v>
      </c>
      <c r="U478" s="1"/>
      <c r="W478" s="1"/>
      <c r="Y478" s="7">
        <v>524</v>
      </c>
      <c r="Z478" s="7">
        <f t="shared" si="56"/>
        <v>2.7193312869837265</v>
      </c>
      <c r="AA478" s="30"/>
      <c r="AB478" s="2" t="s">
        <v>141</v>
      </c>
      <c r="AC478" s="4"/>
      <c r="AD478" s="4" t="s">
        <v>142</v>
      </c>
    </row>
    <row r="479" spans="1:30" s="2" customFormat="1" x14ac:dyDescent="0.2">
      <c r="A479" s="2">
        <v>44</v>
      </c>
      <c r="B479" s="2" t="s">
        <v>140</v>
      </c>
      <c r="C479" s="2" t="s">
        <v>17</v>
      </c>
      <c r="D479" s="1" t="s">
        <v>115</v>
      </c>
      <c r="F479" s="2" t="s">
        <v>19</v>
      </c>
      <c r="G479" s="2" t="s">
        <v>20</v>
      </c>
      <c r="J479" s="1">
        <v>0</v>
      </c>
      <c r="K479" s="1">
        <f t="shared" si="53"/>
        <v>0</v>
      </c>
      <c r="L479" s="1">
        <v>950</v>
      </c>
      <c r="M479" s="1">
        <v>950</v>
      </c>
      <c r="N479" s="5">
        <v>0.41599999999999998</v>
      </c>
      <c r="Q479" s="3" t="s">
        <v>56</v>
      </c>
      <c r="T479" s="1">
        <v>0.05</v>
      </c>
      <c r="U479" s="1"/>
      <c r="W479" s="1"/>
      <c r="Y479" s="7">
        <v>13029</v>
      </c>
      <c r="Z479" s="7">
        <f t="shared" si="56"/>
        <v>4.114911084081891</v>
      </c>
      <c r="AA479" s="30"/>
      <c r="AB479" s="2" t="s">
        <v>141</v>
      </c>
      <c r="AC479" s="4"/>
      <c r="AD479" s="4" t="s">
        <v>142</v>
      </c>
    </row>
    <row r="480" spans="1:30" s="2" customFormat="1" x14ac:dyDescent="0.2">
      <c r="A480" s="2">
        <v>49</v>
      </c>
      <c r="B480" s="2" t="s">
        <v>144</v>
      </c>
      <c r="C480" s="2" t="s">
        <v>18</v>
      </c>
      <c r="D480" s="1" t="s">
        <v>38</v>
      </c>
      <c r="F480" s="2" t="s">
        <v>19</v>
      </c>
      <c r="G480" s="2" t="s">
        <v>20</v>
      </c>
      <c r="J480" s="1">
        <v>0</v>
      </c>
      <c r="K480" s="1">
        <f t="shared" si="53"/>
        <v>0</v>
      </c>
      <c r="L480" s="1">
        <v>600</v>
      </c>
      <c r="M480" s="1">
        <v>600</v>
      </c>
      <c r="N480" s="5">
        <v>1.2889999999999999</v>
      </c>
      <c r="Q480" s="3" t="s">
        <v>48</v>
      </c>
      <c r="S480" s="2">
        <v>1E-3</v>
      </c>
      <c r="T480" s="1">
        <f t="shared" ref="T480:T497" si="57">1/(2*N480/100/S480+U480*60+W480*60)</f>
        <v>3.8789759503491082E-2</v>
      </c>
      <c r="U480" s="1"/>
      <c r="W480" s="1"/>
      <c r="Y480" s="7">
        <v>548</v>
      </c>
      <c r="Z480" s="7">
        <f t="shared" si="56"/>
        <v>2.7387805584843692</v>
      </c>
      <c r="AA480" s="30"/>
      <c r="AB480" s="2" t="s">
        <v>186</v>
      </c>
      <c r="AC480" s="4"/>
      <c r="AD480" s="4" t="s">
        <v>145</v>
      </c>
    </row>
    <row r="481" spans="1:30" s="2" customFormat="1" x14ac:dyDescent="0.2">
      <c r="A481" s="2">
        <v>49</v>
      </c>
      <c r="B481" s="2" t="s">
        <v>144</v>
      </c>
      <c r="C481" s="2" t="s">
        <v>18</v>
      </c>
      <c r="D481" s="1" t="s">
        <v>38</v>
      </c>
      <c r="F481" s="2" t="s">
        <v>19</v>
      </c>
      <c r="G481" s="2" t="s">
        <v>20</v>
      </c>
      <c r="J481" s="1">
        <v>0</v>
      </c>
      <c r="K481" s="1">
        <f t="shared" si="53"/>
        <v>0</v>
      </c>
      <c r="L481" s="1">
        <v>600</v>
      </c>
      <c r="M481" s="1">
        <v>600</v>
      </c>
      <c r="N481" s="5">
        <v>1.0489999999999999</v>
      </c>
      <c r="Q481" s="3" t="s">
        <v>48</v>
      </c>
      <c r="S481" s="2">
        <v>1E-3</v>
      </c>
      <c r="T481" s="1">
        <f t="shared" si="57"/>
        <v>4.7664442326024792E-2</v>
      </c>
      <c r="U481" s="1"/>
      <c r="W481" s="1"/>
      <c r="Y481" s="7">
        <v>1791</v>
      </c>
      <c r="Z481" s="7">
        <f t="shared" si="56"/>
        <v>3.2530955858490311</v>
      </c>
      <c r="AA481" s="30"/>
      <c r="AB481" s="2" t="s">
        <v>186</v>
      </c>
      <c r="AC481" s="4"/>
      <c r="AD481" s="4" t="s">
        <v>145</v>
      </c>
    </row>
    <row r="482" spans="1:30" s="2" customFormat="1" x14ac:dyDescent="0.2">
      <c r="A482" s="2">
        <v>49</v>
      </c>
      <c r="B482" s="2" t="s">
        <v>144</v>
      </c>
      <c r="C482" s="2" t="s">
        <v>18</v>
      </c>
      <c r="D482" s="1" t="s">
        <v>38</v>
      </c>
      <c r="F482" s="2" t="s">
        <v>19</v>
      </c>
      <c r="G482" s="2" t="s">
        <v>20</v>
      </c>
      <c r="J482" s="1">
        <v>0</v>
      </c>
      <c r="K482" s="1">
        <f t="shared" si="53"/>
        <v>0</v>
      </c>
      <c r="L482" s="1">
        <v>600</v>
      </c>
      <c r="M482" s="1">
        <v>600</v>
      </c>
      <c r="N482" s="5">
        <v>0.82399999999999995</v>
      </c>
      <c r="Q482" s="3" t="s">
        <v>48</v>
      </c>
      <c r="S482" s="2">
        <v>1E-3</v>
      </c>
      <c r="T482" s="1">
        <f t="shared" si="57"/>
        <v>6.0679611650485452E-2</v>
      </c>
      <c r="U482" s="1"/>
      <c r="W482" s="1"/>
      <c r="Y482" s="7">
        <v>2814</v>
      </c>
      <c r="Z482" s="7">
        <f t="shared" si="56"/>
        <v>3.4493240930987268</v>
      </c>
      <c r="AA482" s="30"/>
      <c r="AB482" s="2" t="s">
        <v>186</v>
      </c>
      <c r="AC482" s="4"/>
      <c r="AD482" s="4" t="s">
        <v>145</v>
      </c>
    </row>
    <row r="483" spans="1:30" s="2" customFormat="1" x14ac:dyDescent="0.2">
      <c r="A483" s="2">
        <v>49</v>
      </c>
      <c r="B483" s="2" t="s">
        <v>144</v>
      </c>
      <c r="C483" s="2" t="s">
        <v>18</v>
      </c>
      <c r="D483" s="1" t="s">
        <v>38</v>
      </c>
      <c r="F483" s="2" t="s">
        <v>19</v>
      </c>
      <c r="G483" s="2" t="s">
        <v>20</v>
      </c>
      <c r="J483" s="1">
        <v>0</v>
      </c>
      <c r="K483" s="1">
        <f t="shared" si="53"/>
        <v>0</v>
      </c>
      <c r="L483" s="1">
        <v>600</v>
      </c>
      <c r="M483" s="1">
        <v>600</v>
      </c>
      <c r="N483" s="5">
        <v>0.84899999999999998</v>
      </c>
      <c r="Q483" s="3" t="s">
        <v>48</v>
      </c>
      <c r="S483" s="2">
        <v>1E-3</v>
      </c>
      <c r="T483" s="1">
        <f t="shared" si="57"/>
        <v>5.8892815076560669E-2</v>
      </c>
      <c r="U483" s="1"/>
      <c r="W483" s="1"/>
      <c r="Y483" s="7">
        <v>4196</v>
      </c>
      <c r="Z483" s="7">
        <f t="shared" si="56"/>
        <v>3.6228354795215196</v>
      </c>
      <c r="AA483" s="30"/>
      <c r="AB483" s="2" t="s">
        <v>186</v>
      </c>
      <c r="AC483" s="4"/>
      <c r="AD483" s="4" t="s">
        <v>145</v>
      </c>
    </row>
    <row r="484" spans="1:30" s="2" customFormat="1" x14ac:dyDescent="0.2">
      <c r="A484" s="2">
        <v>49</v>
      </c>
      <c r="B484" s="2" t="s">
        <v>144</v>
      </c>
      <c r="C484" s="2" t="s">
        <v>18</v>
      </c>
      <c r="D484" s="1" t="s">
        <v>38</v>
      </c>
      <c r="F484" s="2" t="s">
        <v>19</v>
      </c>
      <c r="G484" s="2" t="s">
        <v>20</v>
      </c>
      <c r="J484" s="1">
        <v>0</v>
      </c>
      <c r="K484" s="1">
        <f t="shared" si="53"/>
        <v>0</v>
      </c>
      <c r="L484" s="1">
        <v>600</v>
      </c>
      <c r="M484" s="1">
        <v>600</v>
      </c>
      <c r="N484" s="5">
        <v>0.82399999999999995</v>
      </c>
      <c r="Q484" s="3" t="s">
        <v>48</v>
      </c>
      <c r="S484" s="2">
        <v>1E-3</v>
      </c>
      <c r="T484" s="1">
        <f t="shared" si="57"/>
        <v>6.0679611650485452E-2</v>
      </c>
      <c r="U484" s="1"/>
      <c r="W484" s="1"/>
      <c r="Y484" s="7">
        <v>6582</v>
      </c>
      <c r="Z484" s="7">
        <f t="shared" si="56"/>
        <v>3.8183578779583542</v>
      </c>
      <c r="AA484" s="30"/>
      <c r="AB484" s="2" t="s">
        <v>186</v>
      </c>
      <c r="AC484" s="4"/>
      <c r="AD484" s="4" t="s">
        <v>145</v>
      </c>
    </row>
    <row r="485" spans="1:30" s="2" customFormat="1" x14ac:dyDescent="0.2">
      <c r="A485" s="2">
        <v>49</v>
      </c>
      <c r="B485" s="2" t="s">
        <v>144</v>
      </c>
      <c r="C485" s="2" t="s">
        <v>18</v>
      </c>
      <c r="D485" s="1" t="s">
        <v>38</v>
      </c>
      <c r="F485" s="2" t="s">
        <v>19</v>
      </c>
      <c r="G485" s="2" t="s">
        <v>20</v>
      </c>
      <c r="J485" s="1">
        <v>0</v>
      </c>
      <c r="K485" s="1">
        <f t="shared" si="53"/>
        <v>0</v>
      </c>
      <c r="L485" s="1">
        <v>600</v>
      </c>
      <c r="M485" s="1">
        <v>600</v>
      </c>
      <c r="N485" s="5">
        <v>0.67400000000000004</v>
      </c>
      <c r="Q485" s="3" t="s">
        <v>48</v>
      </c>
      <c r="S485" s="2">
        <v>1E-3</v>
      </c>
      <c r="T485" s="1">
        <f t="shared" si="57"/>
        <v>7.418397626112759E-2</v>
      </c>
      <c r="U485" s="1"/>
      <c r="W485" s="1"/>
      <c r="Y485" s="7">
        <v>38546</v>
      </c>
      <c r="Z485" s="7">
        <f t="shared" si="56"/>
        <v>4.5859793170676548</v>
      </c>
      <c r="AA485" s="30"/>
      <c r="AB485" s="2" t="s">
        <v>186</v>
      </c>
      <c r="AC485" s="4"/>
      <c r="AD485" s="4" t="s">
        <v>145</v>
      </c>
    </row>
    <row r="486" spans="1:30" s="2" customFormat="1" x14ac:dyDescent="0.2">
      <c r="A486" s="2">
        <v>49</v>
      </c>
      <c r="B486" s="2" t="s">
        <v>16</v>
      </c>
      <c r="C486" s="2" t="s">
        <v>18</v>
      </c>
      <c r="D486" s="1" t="s">
        <v>38</v>
      </c>
      <c r="F486" s="2" t="s">
        <v>19</v>
      </c>
      <c r="G486" s="2" t="s">
        <v>20</v>
      </c>
      <c r="J486" s="1">
        <v>0</v>
      </c>
      <c r="K486" s="1">
        <f t="shared" si="53"/>
        <v>0</v>
      </c>
      <c r="L486" s="1">
        <v>600</v>
      </c>
      <c r="M486" s="1">
        <v>600</v>
      </c>
      <c r="N486" s="5">
        <v>1.3220000000000001</v>
      </c>
      <c r="Q486" s="3" t="s">
        <v>48</v>
      </c>
      <c r="S486" s="2">
        <v>1E-3</v>
      </c>
      <c r="T486" s="1">
        <f t="shared" si="57"/>
        <v>3.7821482602117998E-2</v>
      </c>
      <c r="U486" s="1"/>
      <c r="W486" s="1"/>
      <c r="Y486" s="7">
        <v>1416</v>
      </c>
      <c r="Z486" s="7">
        <f t="shared" si="56"/>
        <v>3.1510632533537497</v>
      </c>
      <c r="AA486" s="30"/>
      <c r="AB486" s="2" t="s">
        <v>186</v>
      </c>
      <c r="AC486" s="4"/>
      <c r="AD486" s="4" t="s">
        <v>145</v>
      </c>
    </row>
    <row r="487" spans="1:30" s="2" customFormat="1" x14ac:dyDescent="0.2">
      <c r="A487" s="2">
        <v>49</v>
      </c>
      <c r="B487" s="2" t="s">
        <v>16</v>
      </c>
      <c r="C487" s="2" t="s">
        <v>18</v>
      </c>
      <c r="D487" s="1" t="s">
        <v>38</v>
      </c>
      <c r="F487" s="2" t="s">
        <v>19</v>
      </c>
      <c r="G487" s="2" t="s">
        <v>20</v>
      </c>
      <c r="J487" s="1">
        <v>0</v>
      </c>
      <c r="K487" s="1">
        <f t="shared" si="53"/>
        <v>0</v>
      </c>
      <c r="L487" s="1">
        <v>600</v>
      </c>
      <c r="M487" s="1">
        <v>600</v>
      </c>
      <c r="N487" s="5">
        <v>1.1479999999999999</v>
      </c>
      <c r="Q487" s="3" t="s">
        <v>48</v>
      </c>
      <c r="S487" s="2">
        <v>1E-3</v>
      </c>
      <c r="T487" s="1">
        <f t="shared" si="57"/>
        <v>4.3554006968641118E-2</v>
      </c>
      <c r="U487" s="1"/>
      <c r="W487" s="1"/>
      <c r="Y487" s="7">
        <v>3001</v>
      </c>
      <c r="Z487" s="7">
        <f t="shared" si="56"/>
        <v>3.4772659954248524</v>
      </c>
      <c r="AA487" s="30"/>
      <c r="AB487" s="2" t="s">
        <v>186</v>
      </c>
      <c r="AC487" s="4"/>
      <c r="AD487" s="4" t="s">
        <v>145</v>
      </c>
    </row>
    <row r="488" spans="1:30" s="2" customFormat="1" x14ac:dyDescent="0.2">
      <c r="A488" s="2">
        <v>49</v>
      </c>
      <c r="B488" s="2" t="s">
        <v>16</v>
      </c>
      <c r="C488" s="2" t="s">
        <v>18</v>
      </c>
      <c r="D488" s="1" t="s">
        <v>38</v>
      </c>
      <c r="F488" s="2" t="s">
        <v>19</v>
      </c>
      <c r="G488" s="2" t="s">
        <v>20</v>
      </c>
      <c r="J488" s="1">
        <v>0</v>
      </c>
      <c r="K488" s="1">
        <f t="shared" si="53"/>
        <v>0</v>
      </c>
      <c r="L488" s="1">
        <v>600</v>
      </c>
      <c r="M488" s="1">
        <v>600</v>
      </c>
      <c r="N488" s="5">
        <v>1.054</v>
      </c>
      <c r="Q488" s="3" t="s">
        <v>48</v>
      </c>
      <c r="S488" s="2">
        <v>1E-3</v>
      </c>
      <c r="T488" s="1">
        <f t="shared" si="57"/>
        <v>4.7438330170777983E-2</v>
      </c>
      <c r="U488" s="1"/>
      <c r="W488" s="1"/>
      <c r="Y488" s="7">
        <v>9965</v>
      </c>
      <c r="Z488" s="7">
        <f t="shared" si="56"/>
        <v>3.9984773030365055</v>
      </c>
      <c r="AA488" s="30"/>
      <c r="AB488" s="2" t="s">
        <v>186</v>
      </c>
      <c r="AC488" s="4"/>
      <c r="AD488" s="4" t="s">
        <v>145</v>
      </c>
    </row>
    <row r="489" spans="1:30" s="2" customFormat="1" x14ac:dyDescent="0.2">
      <c r="A489" s="2">
        <v>49</v>
      </c>
      <c r="B489" s="2" t="s">
        <v>16</v>
      </c>
      <c r="C489" s="2" t="s">
        <v>18</v>
      </c>
      <c r="D489" s="1" t="s">
        <v>38</v>
      </c>
      <c r="F489" s="2" t="s">
        <v>19</v>
      </c>
      <c r="G489" s="2" t="s">
        <v>20</v>
      </c>
      <c r="J489" s="1">
        <v>0</v>
      </c>
      <c r="K489" s="1">
        <f t="shared" si="53"/>
        <v>0</v>
      </c>
      <c r="L489" s="1">
        <v>600</v>
      </c>
      <c r="M489" s="1">
        <v>600</v>
      </c>
      <c r="N489" s="5">
        <v>0.91500000000000004</v>
      </c>
      <c r="Q489" s="3" t="s">
        <v>48</v>
      </c>
      <c r="S489" s="2">
        <v>1E-3</v>
      </c>
      <c r="T489" s="1">
        <f t="shared" si="57"/>
        <v>5.4644808743169397E-2</v>
      </c>
      <c r="U489" s="1"/>
      <c r="W489" s="1"/>
      <c r="Y489" s="7">
        <v>16443</v>
      </c>
      <c r="Z489" s="7">
        <f t="shared" si="56"/>
        <v>4.2159810567918621</v>
      </c>
      <c r="AA489" s="30"/>
      <c r="AB489" s="2" t="s">
        <v>186</v>
      </c>
      <c r="AC489" s="4"/>
      <c r="AD489" s="4" t="s">
        <v>145</v>
      </c>
    </row>
    <row r="490" spans="1:30" s="2" customFormat="1" x14ac:dyDescent="0.2">
      <c r="A490" s="2">
        <v>49</v>
      </c>
      <c r="B490" s="2" t="s">
        <v>16</v>
      </c>
      <c r="C490" s="2" t="s">
        <v>18</v>
      </c>
      <c r="D490" s="1" t="s">
        <v>38</v>
      </c>
      <c r="F490" s="2" t="s">
        <v>19</v>
      </c>
      <c r="G490" s="2" t="s">
        <v>20</v>
      </c>
      <c r="J490" s="1">
        <v>0</v>
      </c>
      <c r="K490" s="1">
        <f t="shared" si="53"/>
        <v>0</v>
      </c>
      <c r="L490" s="1">
        <v>600</v>
      </c>
      <c r="M490" s="1">
        <v>600</v>
      </c>
      <c r="N490" s="5">
        <v>0.83199999999999996</v>
      </c>
      <c r="Q490" s="3" t="s">
        <v>48</v>
      </c>
      <c r="S490" s="2">
        <v>1E-3</v>
      </c>
      <c r="T490" s="1">
        <f t="shared" si="57"/>
        <v>6.0096153846153855E-2</v>
      </c>
      <c r="U490" s="1"/>
      <c r="W490" s="1"/>
      <c r="Y490" s="7">
        <v>52820</v>
      </c>
      <c r="Z490" s="7">
        <f t="shared" si="56"/>
        <v>4.7227983968709051</v>
      </c>
      <c r="AA490" s="30"/>
      <c r="AB490" s="2" t="s">
        <v>186</v>
      </c>
      <c r="AC490" s="4"/>
      <c r="AD490" s="4" t="s">
        <v>145</v>
      </c>
    </row>
    <row r="491" spans="1:30" s="2" customFormat="1" x14ac:dyDescent="0.2">
      <c r="A491" s="2">
        <v>49</v>
      </c>
      <c r="B491" s="2" t="s">
        <v>144</v>
      </c>
      <c r="C491" s="2" t="s">
        <v>18</v>
      </c>
      <c r="D491" s="1" t="s">
        <v>38</v>
      </c>
      <c r="F491" s="2" t="s">
        <v>193</v>
      </c>
      <c r="G491" s="2" t="s">
        <v>20</v>
      </c>
      <c r="J491" s="1">
        <v>0</v>
      </c>
      <c r="K491" s="1">
        <f t="shared" si="53"/>
        <v>0</v>
      </c>
      <c r="L491" s="1">
        <v>600</v>
      </c>
      <c r="M491" s="1">
        <v>600</v>
      </c>
      <c r="N491" s="5">
        <v>0.56200000000000006</v>
      </c>
      <c r="Q491" s="3"/>
      <c r="R491" s="2">
        <v>0</v>
      </c>
      <c r="S491" s="2">
        <v>1E-3</v>
      </c>
      <c r="T491" s="1">
        <f t="shared" si="57"/>
        <v>8.8967971530249101E-2</v>
      </c>
      <c r="U491" s="1"/>
      <c r="W491" s="1"/>
      <c r="Y491" s="7">
        <v>24614</v>
      </c>
      <c r="Z491" s="7">
        <f t="shared" si="56"/>
        <v>4.3911821962613686</v>
      </c>
      <c r="AA491" s="30"/>
      <c r="AB491" s="2" t="s">
        <v>186</v>
      </c>
      <c r="AC491" s="4"/>
      <c r="AD491" s="4" t="s">
        <v>145</v>
      </c>
    </row>
    <row r="492" spans="1:30" s="2" customFormat="1" x14ac:dyDescent="0.2">
      <c r="A492" s="2">
        <v>49</v>
      </c>
      <c r="B492" s="2" t="s">
        <v>144</v>
      </c>
      <c r="C492" s="2" t="s">
        <v>18</v>
      </c>
      <c r="D492" s="1" t="s">
        <v>38</v>
      </c>
      <c r="F492" s="2" t="s">
        <v>193</v>
      </c>
      <c r="G492" s="2" t="s">
        <v>20</v>
      </c>
      <c r="J492" s="1">
        <v>0</v>
      </c>
      <c r="K492" s="1">
        <f t="shared" si="53"/>
        <v>0</v>
      </c>
      <c r="L492" s="1">
        <v>600</v>
      </c>
      <c r="M492" s="1">
        <v>600</v>
      </c>
      <c r="N492" s="5">
        <v>0.53200000000000003</v>
      </c>
      <c r="Q492" s="3"/>
      <c r="R492" s="2">
        <v>0</v>
      </c>
      <c r="S492" s="2">
        <v>1E-3</v>
      </c>
      <c r="T492" s="1">
        <f t="shared" si="57"/>
        <v>9.3984962406015032E-2</v>
      </c>
      <c r="U492" s="1"/>
      <c r="W492" s="1"/>
      <c r="Y492" s="7">
        <v>136978</v>
      </c>
      <c r="Z492" s="7">
        <f t="shared" si="56"/>
        <v>5.136650820836465</v>
      </c>
      <c r="AA492" s="30"/>
      <c r="AB492" s="2" t="s">
        <v>186</v>
      </c>
      <c r="AC492" s="4"/>
      <c r="AD492" s="4" t="s">
        <v>145</v>
      </c>
    </row>
    <row r="493" spans="1:30" s="2" customFormat="1" x14ac:dyDescent="0.2">
      <c r="A493" s="2">
        <v>49</v>
      </c>
      <c r="B493" s="2" t="s">
        <v>144</v>
      </c>
      <c r="C493" s="2" t="s">
        <v>18</v>
      </c>
      <c r="D493" s="1" t="s">
        <v>38</v>
      </c>
      <c r="F493" s="2" t="s">
        <v>193</v>
      </c>
      <c r="G493" s="2" t="s">
        <v>20</v>
      </c>
      <c r="J493" s="1">
        <v>0</v>
      </c>
      <c r="K493" s="1">
        <f t="shared" si="53"/>
        <v>0</v>
      </c>
      <c r="L493" s="1">
        <v>600</v>
      </c>
      <c r="M493" s="1">
        <v>600</v>
      </c>
      <c r="N493" s="5">
        <v>0.47599999999999998</v>
      </c>
      <c r="Q493" s="3"/>
      <c r="R493" s="2">
        <v>0</v>
      </c>
      <c r="S493" s="2">
        <v>1E-3</v>
      </c>
      <c r="T493" s="1">
        <f t="shared" si="57"/>
        <v>0.10504201680672269</v>
      </c>
      <c r="U493" s="1"/>
      <c r="W493" s="1"/>
      <c r="Y493" s="7">
        <v>253937</v>
      </c>
      <c r="Z493" s="7">
        <f t="shared" si="56"/>
        <v>5.4047259845488336</v>
      </c>
      <c r="AA493" s="30"/>
      <c r="AB493" s="2" t="s">
        <v>186</v>
      </c>
      <c r="AC493" s="4"/>
      <c r="AD493" s="4" t="s">
        <v>145</v>
      </c>
    </row>
    <row r="494" spans="1:30" s="2" customFormat="1" x14ac:dyDescent="0.2">
      <c r="A494" s="2">
        <v>49</v>
      </c>
      <c r="B494" s="2" t="s">
        <v>144</v>
      </c>
      <c r="C494" s="2" t="s">
        <v>18</v>
      </c>
      <c r="D494" s="1" t="s">
        <v>38</v>
      </c>
      <c r="F494" s="2" t="s">
        <v>193</v>
      </c>
      <c r="G494" s="2" t="s">
        <v>20</v>
      </c>
      <c r="J494" s="1">
        <v>0</v>
      </c>
      <c r="K494" s="1">
        <f t="shared" ref="K494:K557" si="58">(L494-M494)/$K$2*J494</f>
        <v>0</v>
      </c>
      <c r="L494" s="1">
        <v>600</v>
      </c>
      <c r="M494" s="1">
        <v>600</v>
      </c>
      <c r="N494" s="5">
        <v>0.433</v>
      </c>
      <c r="Q494" s="3"/>
      <c r="R494" s="2">
        <v>0</v>
      </c>
      <c r="S494" s="2">
        <v>1E-3</v>
      </c>
      <c r="T494" s="1">
        <f t="shared" si="57"/>
        <v>0.11547344110854506</v>
      </c>
      <c r="U494" s="1"/>
      <c r="W494" s="1"/>
      <c r="Y494" s="7">
        <v>342982</v>
      </c>
      <c r="Z494" s="7">
        <f t="shared" si="56"/>
        <v>5.53527132848067</v>
      </c>
      <c r="AA494" s="30"/>
      <c r="AB494" s="2" t="s">
        <v>186</v>
      </c>
      <c r="AC494" s="4"/>
      <c r="AD494" s="4" t="s">
        <v>145</v>
      </c>
    </row>
    <row r="495" spans="1:30" s="2" customFormat="1" x14ac:dyDescent="0.2">
      <c r="A495" s="2">
        <v>49</v>
      </c>
      <c r="B495" s="2" t="s">
        <v>144</v>
      </c>
      <c r="C495" s="2" t="s">
        <v>18</v>
      </c>
      <c r="D495" s="1" t="s">
        <v>38</v>
      </c>
      <c r="F495" s="2" t="s">
        <v>193</v>
      </c>
      <c r="G495" s="2" t="s">
        <v>20</v>
      </c>
      <c r="J495" s="1">
        <v>0</v>
      </c>
      <c r="K495" s="1">
        <f t="shared" si="58"/>
        <v>0</v>
      </c>
      <c r="L495" s="1">
        <v>600</v>
      </c>
      <c r="M495" s="1">
        <v>600</v>
      </c>
      <c r="N495" s="5">
        <v>0.38</v>
      </c>
      <c r="Q495" s="3"/>
      <c r="R495" s="2">
        <v>0</v>
      </c>
      <c r="S495" s="2">
        <v>1E-3</v>
      </c>
      <c r="T495" s="1">
        <f t="shared" si="57"/>
        <v>0.13157894736842105</v>
      </c>
      <c r="U495" s="1"/>
      <c r="W495" s="1"/>
      <c r="Y495" s="7">
        <v>373131</v>
      </c>
      <c r="Z495" s="7">
        <f t="shared" si="56"/>
        <v>5.5718613320471544</v>
      </c>
      <c r="AA495" s="30"/>
      <c r="AB495" s="2" t="s">
        <v>186</v>
      </c>
      <c r="AC495" s="4"/>
      <c r="AD495" s="4" t="s">
        <v>145</v>
      </c>
    </row>
    <row r="496" spans="1:30" s="2" customFormat="1" x14ac:dyDescent="0.2">
      <c r="A496" s="2">
        <v>49</v>
      </c>
      <c r="B496" s="2" t="s">
        <v>144</v>
      </c>
      <c r="C496" s="2" t="s">
        <v>18</v>
      </c>
      <c r="D496" s="1" t="s">
        <v>38</v>
      </c>
      <c r="F496" s="2" t="s">
        <v>193</v>
      </c>
      <c r="G496" s="2" t="s">
        <v>20</v>
      </c>
      <c r="J496" s="1">
        <v>0</v>
      </c>
      <c r="K496" s="1">
        <f t="shared" si="58"/>
        <v>0</v>
      </c>
      <c r="L496" s="1">
        <v>600</v>
      </c>
      <c r="M496" s="1">
        <v>600</v>
      </c>
      <c r="N496" s="5">
        <v>0.40400000000000003</v>
      </c>
      <c r="Q496" s="3"/>
      <c r="R496" s="2">
        <v>0</v>
      </c>
      <c r="S496" s="2">
        <v>1E-3</v>
      </c>
      <c r="T496" s="1">
        <f t="shared" si="57"/>
        <v>0.12376237623762376</v>
      </c>
      <c r="U496" s="1"/>
      <c r="W496" s="1"/>
      <c r="Y496" s="7">
        <v>679461</v>
      </c>
      <c r="Z496" s="7">
        <f t="shared" si="56"/>
        <v>5.8321645339590535</v>
      </c>
      <c r="AA496" s="30"/>
      <c r="AB496" s="2" t="s">
        <v>186</v>
      </c>
      <c r="AC496" s="4"/>
      <c r="AD496" s="4" t="s">
        <v>145</v>
      </c>
    </row>
    <row r="497" spans="1:30" s="2" customFormat="1" x14ac:dyDescent="0.2">
      <c r="A497" s="2">
        <v>49</v>
      </c>
      <c r="B497" s="2" t="s">
        <v>144</v>
      </c>
      <c r="C497" s="2" t="s">
        <v>18</v>
      </c>
      <c r="D497" s="1" t="s">
        <v>38</v>
      </c>
      <c r="F497" s="2" t="s">
        <v>193</v>
      </c>
      <c r="G497" s="2" t="s">
        <v>20</v>
      </c>
      <c r="J497" s="1">
        <v>0</v>
      </c>
      <c r="K497" s="1">
        <f t="shared" si="58"/>
        <v>0</v>
      </c>
      <c r="L497" s="1">
        <v>600</v>
      </c>
      <c r="M497" s="1">
        <v>600</v>
      </c>
      <c r="N497" s="5">
        <v>0.35299999999999998</v>
      </c>
      <c r="Q497" s="3"/>
      <c r="R497" s="2">
        <v>0</v>
      </c>
      <c r="S497" s="2">
        <v>1E-3</v>
      </c>
      <c r="T497" s="1">
        <f t="shared" si="57"/>
        <v>0.14164305949008499</v>
      </c>
      <c r="U497" s="1"/>
      <c r="W497" s="1"/>
      <c r="Y497" s="25">
        <v>10000000</v>
      </c>
      <c r="Z497" s="7">
        <f t="shared" si="56"/>
        <v>7</v>
      </c>
      <c r="AA497" s="30" t="s">
        <v>51</v>
      </c>
      <c r="AB497" s="2" t="s">
        <v>186</v>
      </c>
      <c r="AC497" s="4"/>
      <c r="AD497" s="4" t="s">
        <v>145</v>
      </c>
    </row>
    <row r="498" spans="1:30" s="2" customFormat="1" x14ac:dyDescent="0.2">
      <c r="A498" s="2">
        <v>50</v>
      </c>
      <c r="B498" s="2" t="s">
        <v>16</v>
      </c>
      <c r="C498" s="2" t="s">
        <v>18</v>
      </c>
      <c r="D498" s="1" t="s">
        <v>38</v>
      </c>
      <c r="F498" s="2" t="s">
        <v>19</v>
      </c>
      <c r="G498" s="2" t="s">
        <v>20</v>
      </c>
      <c r="J498" s="1">
        <v>0</v>
      </c>
      <c r="K498" s="1">
        <f t="shared" si="58"/>
        <v>0</v>
      </c>
      <c r="L498" s="1">
        <v>900</v>
      </c>
      <c r="M498" s="1">
        <v>900</v>
      </c>
      <c r="N498" s="5">
        <v>1.4970000000000001</v>
      </c>
      <c r="Q498" s="3" t="s">
        <v>56</v>
      </c>
      <c r="T498" s="1">
        <f>1/20</f>
        <v>0.05</v>
      </c>
      <c r="U498" s="1"/>
      <c r="W498" s="1"/>
      <c r="Y498" s="7">
        <v>460</v>
      </c>
      <c r="Z498" s="7">
        <f t="shared" si="56"/>
        <v>2.6627578316815739</v>
      </c>
      <c r="AA498" s="30"/>
      <c r="AB498" s="2" t="s">
        <v>70</v>
      </c>
      <c r="AC498" s="4"/>
      <c r="AD498" s="4" t="s">
        <v>103</v>
      </c>
    </row>
    <row r="499" spans="1:30" s="2" customFormat="1" x14ac:dyDescent="0.2">
      <c r="A499" s="2">
        <v>50</v>
      </c>
      <c r="B499" s="2" t="s">
        <v>16</v>
      </c>
      <c r="C499" s="2" t="s">
        <v>18</v>
      </c>
      <c r="D499" s="1" t="s">
        <v>38</v>
      </c>
      <c r="F499" s="2" t="s">
        <v>19</v>
      </c>
      <c r="G499" s="2" t="s">
        <v>20</v>
      </c>
      <c r="J499" s="1">
        <v>0</v>
      </c>
      <c r="K499" s="1">
        <f t="shared" si="58"/>
        <v>0</v>
      </c>
      <c r="L499" s="1">
        <v>900</v>
      </c>
      <c r="M499" s="1">
        <v>900</v>
      </c>
      <c r="N499" s="5">
        <v>0.995</v>
      </c>
      <c r="Q499" s="3" t="s">
        <v>56</v>
      </c>
      <c r="T499" s="1">
        <f t="shared" ref="T499:T500" si="59">1/20</f>
        <v>0.05</v>
      </c>
      <c r="U499" s="1"/>
      <c r="W499" s="1"/>
      <c r="Y499" s="7">
        <v>1589</v>
      </c>
      <c r="Z499" s="7">
        <f t="shared" si="56"/>
        <v>3.2011238972073794</v>
      </c>
      <c r="AA499" s="30"/>
      <c r="AB499" s="2" t="s">
        <v>70</v>
      </c>
      <c r="AC499" s="4"/>
      <c r="AD499" s="4" t="s">
        <v>103</v>
      </c>
    </row>
    <row r="500" spans="1:30" s="2" customFormat="1" x14ac:dyDescent="0.2">
      <c r="A500" s="2">
        <v>50</v>
      </c>
      <c r="B500" s="2" t="s">
        <v>16</v>
      </c>
      <c r="C500" s="2" t="s">
        <v>18</v>
      </c>
      <c r="D500" s="1" t="s">
        <v>38</v>
      </c>
      <c r="F500" s="2" t="s">
        <v>19</v>
      </c>
      <c r="G500" s="2" t="s">
        <v>20</v>
      </c>
      <c r="J500" s="1">
        <v>0</v>
      </c>
      <c r="K500" s="1">
        <f t="shared" si="58"/>
        <v>0</v>
      </c>
      <c r="L500" s="1">
        <v>900</v>
      </c>
      <c r="M500" s="1">
        <v>900</v>
      </c>
      <c r="N500" s="5">
        <v>0.79700000000000004</v>
      </c>
      <c r="Q500" s="3" t="s">
        <v>56</v>
      </c>
      <c r="T500" s="1">
        <f t="shared" si="59"/>
        <v>0.05</v>
      </c>
      <c r="U500" s="1"/>
      <c r="W500" s="1"/>
      <c r="Y500" s="7">
        <v>1938</v>
      </c>
      <c r="Z500" s="7">
        <f t="shared" si="56"/>
        <v>3.2873537727147464</v>
      </c>
      <c r="AA500" s="30"/>
      <c r="AB500" s="2" t="s">
        <v>70</v>
      </c>
      <c r="AC500" s="4"/>
      <c r="AD500" s="4" t="s">
        <v>103</v>
      </c>
    </row>
    <row r="501" spans="1:30" s="2" customFormat="1" x14ac:dyDescent="0.2">
      <c r="A501" s="2">
        <v>50</v>
      </c>
      <c r="B501" s="2" t="s">
        <v>16</v>
      </c>
      <c r="C501" s="2" t="s">
        <v>18</v>
      </c>
      <c r="D501" s="1" t="s">
        <v>38</v>
      </c>
      <c r="F501" s="2" t="s">
        <v>19</v>
      </c>
      <c r="G501" s="2" t="s">
        <v>20</v>
      </c>
      <c r="I501" s="2" t="s">
        <v>74</v>
      </c>
      <c r="J501" s="1">
        <v>0</v>
      </c>
      <c r="K501" s="1">
        <f t="shared" si="58"/>
        <v>0</v>
      </c>
      <c r="L501" s="1">
        <v>900</v>
      </c>
      <c r="M501" s="1">
        <v>900</v>
      </c>
      <c r="N501" s="5">
        <v>1.1950000000000001</v>
      </c>
      <c r="Q501" s="3" t="s">
        <v>56</v>
      </c>
      <c r="T501" s="1">
        <f>1/620</f>
        <v>1.6129032258064516E-3</v>
      </c>
      <c r="U501" s="1"/>
      <c r="W501" s="1">
        <v>10</v>
      </c>
      <c r="Y501" s="7">
        <v>579</v>
      </c>
      <c r="Z501" s="7">
        <f t="shared" si="56"/>
        <v>2.762678563727436</v>
      </c>
      <c r="AA501" s="30"/>
      <c r="AB501" s="2" t="s">
        <v>70</v>
      </c>
      <c r="AC501" s="4"/>
      <c r="AD501" s="4" t="s">
        <v>103</v>
      </c>
    </row>
    <row r="502" spans="1:30" s="2" customFormat="1" x14ac:dyDescent="0.2">
      <c r="A502" s="2">
        <v>50</v>
      </c>
      <c r="B502" s="2" t="s">
        <v>16</v>
      </c>
      <c r="C502" s="2" t="s">
        <v>18</v>
      </c>
      <c r="D502" s="1" t="s">
        <v>38</v>
      </c>
      <c r="F502" s="2" t="s">
        <v>19</v>
      </c>
      <c r="G502" s="2" t="s">
        <v>20</v>
      </c>
      <c r="I502" s="2" t="s">
        <v>74</v>
      </c>
      <c r="J502" s="1">
        <v>0</v>
      </c>
      <c r="K502" s="1">
        <f t="shared" si="58"/>
        <v>0</v>
      </c>
      <c r="L502" s="1">
        <v>900</v>
      </c>
      <c r="M502" s="1">
        <v>900</v>
      </c>
      <c r="N502" s="5">
        <v>0.8</v>
      </c>
      <c r="Q502" s="3" t="s">
        <v>56</v>
      </c>
      <c r="T502" s="1">
        <f>1/620</f>
        <v>1.6129032258064516E-3</v>
      </c>
      <c r="U502" s="1"/>
      <c r="W502" s="1">
        <v>10</v>
      </c>
      <c r="Y502" s="7">
        <v>2259</v>
      </c>
      <c r="Z502" s="7">
        <f t="shared" si="56"/>
        <v>3.3539162309203627</v>
      </c>
      <c r="AA502" s="30"/>
      <c r="AB502" s="2" t="s">
        <v>70</v>
      </c>
      <c r="AC502" s="4"/>
      <c r="AD502" s="4" t="s">
        <v>103</v>
      </c>
    </row>
    <row r="503" spans="1:30" s="2" customFormat="1" x14ac:dyDescent="0.2">
      <c r="A503" s="2">
        <v>50</v>
      </c>
      <c r="B503" s="2" t="s">
        <v>16</v>
      </c>
      <c r="C503" s="2" t="s">
        <v>18</v>
      </c>
      <c r="D503" s="1" t="s">
        <v>38</v>
      </c>
      <c r="F503" s="2" t="s">
        <v>19</v>
      </c>
      <c r="G503" s="2" t="s">
        <v>39</v>
      </c>
      <c r="H503" s="2" t="s">
        <v>42</v>
      </c>
      <c r="J503" s="1">
        <v>-1</v>
      </c>
      <c r="K503" s="1">
        <f t="shared" si="58"/>
        <v>-1</v>
      </c>
      <c r="L503" s="1">
        <v>900</v>
      </c>
      <c r="M503" s="1">
        <v>400</v>
      </c>
      <c r="N503" s="5">
        <v>1.198</v>
      </c>
      <c r="Q503" s="3" t="s">
        <v>56</v>
      </c>
      <c r="T503" s="1">
        <f>1/480</f>
        <v>2.0833333333333333E-3</v>
      </c>
      <c r="U503" s="1"/>
      <c r="W503" s="1"/>
      <c r="Y503" s="7">
        <v>359</v>
      </c>
      <c r="Z503" s="7">
        <f t="shared" si="56"/>
        <v>2.5550944485783189</v>
      </c>
      <c r="AA503" s="30"/>
      <c r="AB503" s="2" t="s">
        <v>70</v>
      </c>
      <c r="AC503" s="4"/>
      <c r="AD503" s="4" t="s">
        <v>103</v>
      </c>
    </row>
    <row r="504" spans="1:30" s="2" customFormat="1" x14ac:dyDescent="0.2">
      <c r="A504" s="2">
        <v>50</v>
      </c>
      <c r="B504" s="2" t="s">
        <v>16</v>
      </c>
      <c r="C504" s="2" t="s">
        <v>18</v>
      </c>
      <c r="D504" s="1" t="s">
        <v>38</v>
      </c>
      <c r="F504" s="2" t="s">
        <v>19</v>
      </c>
      <c r="G504" s="2" t="s">
        <v>39</v>
      </c>
      <c r="H504" s="2" t="s">
        <v>42</v>
      </c>
      <c r="J504" s="1">
        <v>-1</v>
      </c>
      <c r="K504" s="1">
        <f t="shared" si="58"/>
        <v>-1</v>
      </c>
      <c r="L504" s="1">
        <v>900</v>
      </c>
      <c r="M504" s="1">
        <v>400</v>
      </c>
      <c r="N504" s="5">
        <v>0.997</v>
      </c>
      <c r="Q504" s="3" t="s">
        <v>56</v>
      </c>
      <c r="T504" s="1">
        <f t="shared" ref="T504:T505" si="60">1/480</f>
        <v>2.0833333333333333E-3</v>
      </c>
      <c r="U504" s="1"/>
      <c r="W504" s="1"/>
      <c r="Y504" s="7">
        <v>606</v>
      </c>
      <c r="Z504" s="7">
        <f t="shared" si="56"/>
        <v>2.782472624166286</v>
      </c>
      <c r="AA504" s="30"/>
      <c r="AB504" s="2" t="s">
        <v>70</v>
      </c>
      <c r="AC504" s="4"/>
      <c r="AD504" s="4" t="s">
        <v>103</v>
      </c>
    </row>
    <row r="505" spans="1:30" s="2" customFormat="1" x14ac:dyDescent="0.2">
      <c r="A505" s="2">
        <v>50</v>
      </c>
      <c r="B505" s="2" t="s">
        <v>16</v>
      </c>
      <c r="C505" s="2" t="s">
        <v>18</v>
      </c>
      <c r="D505" s="1" t="s">
        <v>38</v>
      </c>
      <c r="F505" s="2" t="s">
        <v>19</v>
      </c>
      <c r="G505" s="2" t="s">
        <v>39</v>
      </c>
      <c r="H505" s="2" t="s">
        <v>42</v>
      </c>
      <c r="J505" s="1">
        <v>-1</v>
      </c>
      <c r="K505" s="1">
        <f t="shared" si="58"/>
        <v>-1</v>
      </c>
      <c r="L505" s="1">
        <v>900</v>
      </c>
      <c r="M505" s="1">
        <v>400</v>
      </c>
      <c r="N505" s="5">
        <v>0.79700000000000004</v>
      </c>
      <c r="Q505" s="3" t="s">
        <v>56</v>
      </c>
      <c r="T505" s="1">
        <f t="shared" si="60"/>
        <v>2.0833333333333333E-3</v>
      </c>
      <c r="U505" s="1"/>
      <c r="W505" s="1"/>
      <c r="Y505" s="7">
        <v>1410</v>
      </c>
      <c r="Z505" s="7">
        <f t="shared" si="56"/>
        <v>3.1492191126553797</v>
      </c>
      <c r="AA505" s="30"/>
      <c r="AB505" s="2" t="s">
        <v>70</v>
      </c>
      <c r="AC505" s="4"/>
      <c r="AD505" s="4" t="s">
        <v>103</v>
      </c>
    </row>
    <row r="506" spans="1:30" s="2" customFormat="1" x14ac:dyDescent="0.2">
      <c r="A506" s="2">
        <v>59</v>
      </c>
      <c r="B506" s="2" t="s">
        <v>16</v>
      </c>
      <c r="C506" s="2" t="s">
        <v>18</v>
      </c>
      <c r="D506" s="1" t="s">
        <v>38</v>
      </c>
      <c r="F506" s="2" t="s">
        <v>19</v>
      </c>
      <c r="G506" s="2" t="s">
        <v>20</v>
      </c>
      <c r="J506" s="1">
        <v>0</v>
      </c>
      <c r="K506" s="1">
        <f t="shared" si="58"/>
        <v>0</v>
      </c>
      <c r="L506" s="1">
        <v>850</v>
      </c>
      <c r="M506" s="1">
        <v>850</v>
      </c>
      <c r="N506" s="5">
        <v>1.1950000000000001</v>
      </c>
      <c r="Q506" s="3" t="s">
        <v>48</v>
      </c>
      <c r="S506" s="2">
        <v>1E-3</v>
      </c>
      <c r="T506" s="1">
        <f t="shared" ref="T506:T531" si="61">1/(2*N506/100/S506+U506*60+W506*60)</f>
        <v>4.1841004184100417E-2</v>
      </c>
      <c r="U506" s="1"/>
      <c r="W506" s="1"/>
      <c r="Y506" s="7">
        <v>2520</v>
      </c>
      <c r="Z506" s="7">
        <f t="shared" si="56"/>
        <v>3.4014005407815437</v>
      </c>
      <c r="AA506" s="30"/>
      <c r="AB506" s="2" t="s">
        <v>186</v>
      </c>
      <c r="AC506" s="4"/>
      <c r="AD506" s="4" t="s">
        <v>146</v>
      </c>
    </row>
    <row r="507" spans="1:30" s="2" customFormat="1" x14ac:dyDescent="0.2">
      <c r="A507" s="2">
        <v>59</v>
      </c>
      <c r="B507" s="2" t="s">
        <v>16</v>
      </c>
      <c r="C507" s="2" t="s">
        <v>18</v>
      </c>
      <c r="D507" s="1" t="s">
        <v>38</v>
      </c>
      <c r="F507" s="2" t="s">
        <v>19</v>
      </c>
      <c r="G507" s="2" t="s">
        <v>20</v>
      </c>
      <c r="J507" s="1">
        <v>0</v>
      </c>
      <c r="K507" s="1">
        <f t="shared" si="58"/>
        <v>0</v>
      </c>
      <c r="L507" s="1">
        <v>850</v>
      </c>
      <c r="M507" s="1">
        <v>850</v>
      </c>
      <c r="N507" s="5">
        <v>1.397</v>
      </c>
      <c r="Q507" s="3" t="s">
        <v>48</v>
      </c>
      <c r="S507" s="2">
        <v>1E-3</v>
      </c>
      <c r="T507" s="1">
        <f t="shared" si="61"/>
        <v>3.579098067287044E-2</v>
      </c>
      <c r="U507" s="1"/>
      <c r="W507" s="1"/>
      <c r="Y507" s="7">
        <v>1446</v>
      </c>
      <c r="Z507" s="7">
        <f t="shared" si="56"/>
        <v>3.1601682929585118</v>
      </c>
      <c r="AA507" s="30"/>
      <c r="AB507" s="2" t="s">
        <v>186</v>
      </c>
      <c r="AC507" s="4"/>
      <c r="AD507" s="4" t="s">
        <v>146</v>
      </c>
    </row>
    <row r="508" spans="1:30" s="2" customFormat="1" x14ac:dyDescent="0.2">
      <c r="A508" s="2">
        <v>59</v>
      </c>
      <c r="B508" s="2" t="s">
        <v>16</v>
      </c>
      <c r="C508" s="2" t="s">
        <v>18</v>
      </c>
      <c r="D508" s="1" t="s">
        <v>38</v>
      </c>
      <c r="F508" s="2" t="s">
        <v>19</v>
      </c>
      <c r="G508" s="2" t="s">
        <v>20</v>
      </c>
      <c r="J508" s="1">
        <v>0</v>
      </c>
      <c r="K508" s="1">
        <f t="shared" si="58"/>
        <v>0</v>
      </c>
      <c r="L508" s="1">
        <v>850</v>
      </c>
      <c r="M508" s="1">
        <v>850</v>
      </c>
      <c r="N508" s="5">
        <v>1.599</v>
      </c>
      <c r="Q508" s="3" t="s">
        <v>48</v>
      </c>
      <c r="S508" s="2">
        <v>1E-3</v>
      </c>
      <c r="T508" s="1">
        <f t="shared" si="61"/>
        <v>3.1269543464665414E-2</v>
      </c>
      <c r="U508" s="1"/>
      <c r="W508" s="1"/>
      <c r="Y508" s="7">
        <v>588</v>
      </c>
      <c r="Z508" s="7">
        <f t="shared" si="56"/>
        <v>2.7693773260761381</v>
      </c>
      <c r="AA508" s="30"/>
      <c r="AB508" s="2" t="s">
        <v>186</v>
      </c>
      <c r="AC508" s="4"/>
      <c r="AD508" s="4" t="s">
        <v>146</v>
      </c>
    </row>
    <row r="509" spans="1:30" s="2" customFormat="1" x14ac:dyDescent="0.2">
      <c r="A509" s="2">
        <v>59</v>
      </c>
      <c r="B509" s="2" t="s">
        <v>16</v>
      </c>
      <c r="C509" s="2" t="s">
        <v>18</v>
      </c>
      <c r="D509" s="1" t="s">
        <v>38</v>
      </c>
      <c r="F509" s="2" t="s">
        <v>19</v>
      </c>
      <c r="G509" s="2" t="s">
        <v>20</v>
      </c>
      <c r="J509" s="1">
        <v>0</v>
      </c>
      <c r="K509" s="1">
        <f t="shared" si="58"/>
        <v>0</v>
      </c>
      <c r="L509" s="1">
        <v>850</v>
      </c>
      <c r="M509" s="1">
        <v>850</v>
      </c>
      <c r="N509" s="5">
        <v>1.9990000000000001</v>
      </c>
      <c r="Q509" s="3" t="s">
        <v>48</v>
      </c>
      <c r="S509" s="2">
        <v>1E-3</v>
      </c>
      <c r="T509" s="1">
        <f t="shared" si="61"/>
        <v>2.5012506253126562E-2</v>
      </c>
      <c r="U509" s="1"/>
      <c r="W509" s="1"/>
      <c r="Y509" s="7">
        <v>304</v>
      </c>
      <c r="Z509" s="7">
        <f t="shared" si="56"/>
        <v>2.4828735836087534</v>
      </c>
      <c r="AA509" s="30"/>
      <c r="AB509" s="2" t="s">
        <v>186</v>
      </c>
      <c r="AC509" s="4"/>
      <c r="AD509" s="4" t="s">
        <v>146</v>
      </c>
    </row>
    <row r="510" spans="1:30" s="2" customFormat="1" x14ac:dyDescent="0.2">
      <c r="A510" s="2">
        <v>59</v>
      </c>
      <c r="B510" s="2" t="s">
        <v>16</v>
      </c>
      <c r="C510" s="2" t="s">
        <v>18</v>
      </c>
      <c r="D510" s="1" t="s">
        <v>38</v>
      </c>
      <c r="F510" s="2" t="s">
        <v>19</v>
      </c>
      <c r="G510" s="2" t="s">
        <v>20</v>
      </c>
      <c r="I510" s="2" t="s">
        <v>45</v>
      </c>
      <c r="J510" s="1">
        <v>0</v>
      </c>
      <c r="K510" s="1">
        <f t="shared" si="58"/>
        <v>0</v>
      </c>
      <c r="L510" s="1">
        <v>850</v>
      </c>
      <c r="M510" s="1">
        <v>850</v>
      </c>
      <c r="N510" s="5">
        <v>1.198</v>
      </c>
      <c r="Q510" s="3" t="s">
        <v>48</v>
      </c>
      <c r="S510" s="2">
        <v>1E-3</v>
      </c>
      <c r="T510" s="1">
        <f t="shared" si="61"/>
        <v>1.1910433539780848E-2</v>
      </c>
      <c r="U510" s="1">
        <v>1</v>
      </c>
      <c r="W510" s="1"/>
      <c r="Y510" s="7">
        <v>1065</v>
      </c>
      <c r="Z510" s="7">
        <f t="shared" si="56"/>
        <v>3.0273496077747559</v>
      </c>
      <c r="AA510" s="30"/>
      <c r="AB510" s="2" t="s">
        <v>186</v>
      </c>
      <c r="AC510" s="4"/>
      <c r="AD510" s="4" t="s">
        <v>146</v>
      </c>
    </row>
    <row r="511" spans="1:30" s="2" customFormat="1" x14ac:dyDescent="0.2">
      <c r="A511" s="2">
        <v>59</v>
      </c>
      <c r="B511" s="2" t="s">
        <v>16</v>
      </c>
      <c r="C511" s="2" t="s">
        <v>18</v>
      </c>
      <c r="D511" s="1" t="s">
        <v>38</v>
      </c>
      <c r="F511" s="2" t="s">
        <v>19</v>
      </c>
      <c r="G511" s="2" t="s">
        <v>20</v>
      </c>
      <c r="I511" s="2" t="s">
        <v>45</v>
      </c>
      <c r="J511" s="1">
        <v>0</v>
      </c>
      <c r="K511" s="1">
        <f t="shared" si="58"/>
        <v>0</v>
      </c>
      <c r="L511" s="1">
        <v>850</v>
      </c>
      <c r="M511" s="1">
        <v>850</v>
      </c>
      <c r="N511" s="5">
        <v>1.397</v>
      </c>
      <c r="Q511" s="3" t="s">
        <v>48</v>
      </c>
      <c r="S511" s="2">
        <v>1E-3</v>
      </c>
      <c r="T511" s="1">
        <f t="shared" si="61"/>
        <v>1.1371389583807142E-2</v>
      </c>
      <c r="U511" s="1">
        <v>1</v>
      </c>
      <c r="W511" s="1"/>
      <c r="Y511" s="7">
        <v>911</v>
      </c>
      <c r="Z511" s="7">
        <f t="shared" si="56"/>
        <v>2.9595183769729978</v>
      </c>
      <c r="AA511" s="30"/>
      <c r="AB511" s="2" t="s">
        <v>186</v>
      </c>
      <c r="AC511" s="4"/>
      <c r="AD511" s="4" t="s">
        <v>146</v>
      </c>
    </row>
    <row r="512" spans="1:30" s="2" customFormat="1" x14ac:dyDescent="0.2">
      <c r="A512" s="2">
        <v>59</v>
      </c>
      <c r="B512" s="2" t="s">
        <v>16</v>
      </c>
      <c r="C512" s="2" t="s">
        <v>18</v>
      </c>
      <c r="D512" s="1" t="s">
        <v>38</v>
      </c>
      <c r="F512" s="2" t="s">
        <v>19</v>
      </c>
      <c r="G512" s="2" t="s">
        <v>20</v>
      </c>
      <c r="I512" s="2" t="s">
        <v>45</v>
      </c>
      <c r="J512" s="1">
        <v>0</v>
      </c>
      <c r="K512" s="1">
        <f t="shared" si="58"/>
        <v>0</v>
      </c>
      <c r="L512" s="1">
        <v>850</v>
      </c>
      <c r="M512" s="1">
        <v>850</v>
      </c>
      <c r="N512" s="5">
        <v>1.5980000000000001</v>
      </c>
      <c r="Q512" s="3" t="s">
        <v>48</v>
      </c>
      <c r="S512" s="2">
        <v>1E-3</v>
      </c>
      <c r="T512" s="1">
        <f t="shared" si="61"/>
        <v>1.0874293170943888E-2</v>
      </c>
      <c r="U512" s="1">
        <v>1</v>
      </c>
      <c r="W512" s="1"/>
      <c r="Y512" s="7">
        <v>307</v>
      </c>
      <c r="Z512" s="7">
        <f t="shared" si="56"/>
        <v>2.4871383754771861</v>
      </c>
      <c r="AA512" s="30"/>
      <c r="AB512" s="2" t="s">
        <v>186</v>
      </c>
      <c r="AC512" s="4"/>
      <c r="AD512" s="4" t="s">
        <v>146</v>
      </c>
    </row>
    <row r="513" spans="1:30" s="2" customFormat="1" x14ac:dyDescent="0.2">
      <c r="A513" s="2">
        <v>59</v>
      </c>
      <c r="B513" s="2" t="s">
        <v>16</v>
      </c>
      <c r="C513" s="2" t="s">
        <v>18</v>
      </c>
      <c r="D513" s="1" t="s">
        <v>38</v>
      </c>
      <c r="F513" s="2" t="s">
        <v>19</v>
      </c>
      <c r="G513" s="2" t="s">
        <v>20</v>
      </c>
      <c r="I513" s="2" t="s">
        <v>45</v>
      </c>
      <c r="J513" s="1">
        <v>0</v>
      </c>
      <c r="K513" s="1">
        <f t="shared" si="58"/>
        <v>0</v>
      </c>
      <c r="L513" s="1">
        <v>850</v>
      </c>
      <c r="M513" s="1">
        <v>850</v>
      </c>
      <c r="N513" s="5">
        <v>1.998</v>
      </c>
      <c r="Q513" s="3" t="s">
        <v>48</v>
      </c>
      <c r="S513" s="2">
        <v>1E-3</v>
      </c>
      <c r="T513" s="1">
        <f t="shared" si="61"/>
        <v>1.0004001600640255E-2</v>
      </c>
      <c r="U513" s="1">
        <v>1</v>
      </c>
      <c r="W513" s="1"/>
      <c r="Y513" s="7">
        <v>222</v>
      </c>
      <c r="Z513" s="7">
        <f t="shared" si="56"/>
        <v>2.3463529744506384</v>
      </c>
      <c r="AA513" s="30"/>
      <c r="AB513" s="2" t="s">
        <v>186</v>
      </c>
      <c r="AC513" s="4"/>
      <c r="AD513" s="4" t="s">
        <v>146</v>
      </c>
    </row>
    <row r="514" spans="1:30" s="2" customFormat="1" x14ac:dyDescent="0.2">
      <c r="A514" s="2">
        <v>59</v>
      </c>
      <c r="B514" s="2" t="s">
        <v>16</v>
      </c>
      <c r="C514" s="2" t="s">
        <v>18</v>
      </c>
      <c r="D514" s="1" t="s">
        <v>38</v>
      </c>
      <c r="F514" s="2" t="s">
        <v>19</v>
      </c>
      <c r="G514" s="2" t="s">
        <v>20</v>
      </c>
      <c r="I514" s="2" t="s">
        <v>45</v>
      </c>
      <c r="J514" s="1">
        <v>0</v>
      </c>
      <c r="K514" s="1">
        <f t="shared" si="58"/>
        <v>0</v>
      </c>
      <c r="L514" s="1">
        <v>850</v>
      </c>
      <c r="M514" s="1">
        <v>850</v>
      </c>
      <c r="N514" s="5">
        <v>1.1970000000000001</v>
      </c>
      <c r="Q514" s="3" t="s">
        <v>48</v>
      </c>
      <c r="S514" s="2">
        <v>1E-3</v>
      </c>
      <c r="T514" s="1">
        <f t="shared" si="61"/>
        <v>3.0869914181638576E-3</v>
      </c>
      <c r="U514" s="1">
        <v>5</v>
      </c>
      <c r="W514" s="1"/>
      <c r="Y514" s="7">
        <v>1246</v>
      </c>
      <c r="Z514" s="7">
        <f t="shared" si="56"/>
        <v>3.0955180423231505</v>
      </c>
      <c r="AA514" s="30"/>
      <c r="AB514" s="2" t="s">
        <v>186</v>
      </c>
      <c r="AC514" s="4"/>
      <c r="AD514" s="4" t="s">
        <v>146</v>
      </c>
    </row>
    <row r="515" spans="1:30" s="2" customFormat="1" x14ac:dyDescent="0.2">
      <c r="A515" s="2">
        <v>59</v>
      </c>
      <c r="B515" s="2" t="s">
        <v>16</v>
      </c>
      <c r="C515" s="2" t="s">
        <v>18</v>
      </c>
      <c r="D515" s="1" t="s">
        <v>38</v>
      </c>
      <c r="F515" s="2" t="s">
        <v>19</v>
      </c>
      <c r="G515" s="2" t="s">
        <v>20</v>
      </c>
      <c r="I515" s="2" t="s">
        <v>45</v>
      </c>
      <c r="J515" s="1">
        <v>0</v>
      </c>
      <c r="K515" s="1">
        <f t="shared" si="58"/>
        <v>0</v>
      </c>
      <c r="L515" s="1">
        <v>850</v>
      </c>
      <c r="M515" s="1">
        <v>850</v>
      </c>
      <c r="N515" s="5">
        <v>1.399</v>
      </c>
      <c r="Q515" s="3" t="s">
        <v>48</v>
      </c>
      <c r="S515" s="2">
        <v>1E-3</v>
      </c>
      <c r="T515" s="1">
        <f t="shared" si="61"/>
        <v>3.0489664003902676E-3</v>
      </c>
      <c r="U515" s="1">
        <v>5</v>
      </c>
      <c r="W515" s="1"/>
      <c r="Y515" s="7">
        <v>773</v>
      </c>
      <c r="Z515" s="7">
        <f t="shared" si="56"/>
        <v>2.888179493918325</v>
      </c>
      <c r="AA515" s="30"/>
      <c r="AB515" s="2" t="s">
        <v>186</v>
      </c>
      <c r="AC515" s="4"/>
      <c r="AD515" s="4" t="s">
        <v>146</v>
      </c>
    </row>
    <row r="516" spans="1:30" s="2" customFormat="1" x14ac:dyDescent="0.2">
      <c r="A516" s="2">
        <v>59</v>
      </c>
      <c r="B516" s="2" t="s">
        <v>16</v>
      </c>
      <c r="C516" s="2" t="s">
        <v>18</v>
      </c>
      <c r="D516" s="1" t="s">
        <v>38</v>
      </c>
      <c r="F516" s="2" t="s">
        <v>19</v>
      </c>
      <c r="G516" s="2" t="s">
        <v>20</v>
      </c>
      <c r="I516" s="2" t="s">
        <v>45</v>
      </c>
      <c r="J516" s="1">
        <v>0</v>
      </c>
      <c r="K516" s="1">
        <f t="shared" si="58"/>
        <v>0</v>
      </c>
      <c r="L516" s="1">
        <v>850</v>
      </c>
      <c r="M516" s="1">
        <v>850</v>
      </c>
      <c r="N516" s="5">
        <v>1.599</v>
      </c>
      <c r="Q516" s="3" t="s">
        <v>48</v>
      </c>
      <c r="S516" s="2">
        <v>1E-3</v>
      </c>
      <c r="T516" s="1">
        <f t="shared" si="61"/>
        <v>3.0122296523886981E-3</v>
      </c>
      <c r="U516" s="1">
        <v>5</v>
      </c>
      <c r="W516" s="1"/>
      <c r="Y516" s="7">
        <v>419</v>
      </c>
      <c r="Z516" s="7">
        <f t="shared" si="56"/>
        <v>2.6222140229662951</v>
      </c>
      <c r="AA516" s="30"/>
      <c r="AB516" s="2" t="s">
        <v>186</v>
      </c>
      <c r="AC516" s="4"/>
      <c r="AD516" s="4" t="s">
        <v>146</v>
      </c>
    </row>
    <row r="517" spans="1:30" s="2" customFormat="1" x14ac:dyDescent="0.2">
      <c r="A517" s="2">
        <v>59</v>
      </c>
      <c r="B517" s="2" t="s">
        <v>16</v>
      </c>
      <c r="C517" s="2" t="s">
        <v>18</v>
      </c>
      <c r="D517" s="1" t="s">
        <v>38</v>
      </c>
      <c r="F517" s="2" t="s">
        <v>19</v>
      </c>
      <c r="G517" s="2" t="s">
        <v>20</v>
      </c>
      <c r="I517" s="2" t="s">
        <v>45</v>
      </c>
      <c r="J517" s="1">
        <v>0</v>
      </c>
      <c r="K517" s="1">
        <f t="shared" si="58"/>
        <v>0</v>
      </c>
      <c r="L517" s="1">
        <v>850</v>
      </c>
      <c r="M517" s="1">
        <v>850</v>
      </c>
      <c r="N517" s="5">
        <v>2</v>
      </c>
      <c r="Q517" s="3" t="s">
        <v>48</v>
      </c>
      <c r="S517" s="2">
        <v>1E-3</v>
      </c>
      <c r="T517" s="1">
        <f t="shared" si="61"/>
        <v>2.9411764705882353E-3</v>
      </c>
      <c r="U517" s="1">
        <v>5</v>
      </c>
      <c r="W517" s="1"/>
      <c r="Y517" s="7">
        <v>100</v>
      </c>
      <c r="Z517" s="7">
        <f t="shared" si="56"/>
        <v>2</v>
      </c>
      <c r="AA517" s="30"/>
      <c r="AB517" s="2" t="s">
        <v>186</v>
      </c>
      <c r="AC517" s="4"/>
      <c r="AD517" s="4" t="s">
        <v>146</v>
      </c>
    </row>
    <row r="518" spans="1:30" s="2" customFormat="1" x14ac:dyDescent="0.2">
      <c r="A518" s="2">
        <v>52</v>
      </c>
      <c r="B518" s="2" t="s">
        <v>16</v>
      </c>
      <c r="C518" s="2" t="s">
        <v>18</v>
      </c>
      <c r="D518" s="1" t="s">
        <v>38</v>
      </c>
      <c r="F518" s="2" t="s">
        <v>19</v>
      </c>
      <c r="G518" s="2" t="s">
        <v>20</v>
      </c>
      <c r="J518" s="1">
        <v>0</v>
      </c>
      <c r="K518" s="1">
        <f t="shared" si="58"/>
        <v>0</v>
      </c>
      <c r="L518" s="1">
        <v>750</v>
      </c>
      <c r="M518" s="1">
        <v>750</v>
      </c>
      <c r="N518" s="5">
        <f>0.994*2</f>
        <v>1.988</v>
      </c>
      <c r="Q518" s="3" t="s">
        <v>56</v>
      </c>
      <c r="S518" s="2">
        <v>1E-3</v>
      </c>
      <c r="T518" s="1">
        <f t="shared" si="61"/>
        <v>2.5150905432595575E-2</v>
      </c>
      <c r="U518" s="1"/>
      <c r="W518" s="1"/>
      <c r="Y518" s="7">
        <v>630</v>
      </c>
      <c r="Z518" s="7">
        <f t="shared" si="56"/>
        <v>2.7993405494535817</v>
      </c>
      <c r="AA518" s="30"/>
      <c r="AB518" s="2" t="s">
        <v>75</v>
      </c>
      <c r="AC518" s="4"/>
      <c r="AD518" s="4" t="s">
        <v>195</v>
      </c>
    </row>
    <row r="519" spans="1:30" s="2" customFormat="1" x14ac:dyDescent="0.2">
      <c r="A519" s="2">
        <v>52</v>
      </c>
      <c r="B519" s="2" t="s">
        <v>16</v>
      </c>
      <c r="C519" s="2" t="s">
        <v>18</v>
      </c>
      <c r="D519" s="1" t="s">
        <v>38</v>
      </c>
      <c r="F519" s="2" t="s">
        <v>19</v>
      </c>
      <c r="G519" s="2" t="s">
        <v>20</v>
      </c>
      <c r="J519" s="1">
        <v>0</v>
      </c>
      <c r="K519" s="1">
        <f t="shared" si="58"/>
        <v>0</v>
      </c>
      <c r="L519" s="1">
        <v>950</v>
      </c>
      <c r="M519" s="1">
        <v>950</v>
      </c>
      <c r="N519" s="5">
        <v>1.758</v>
      </c>
      <c r="Q519" s="3" t="s">
        <v>56</v>
      </c>
      <c r="S519" s="2">
        <v>1E-3</v>
      </c>
      <c r="T519" s="1">
        <f t="shared" si="61"/>
        <v>2.8441410693970423E-2</v>
      </c>
      <c r="U519" s="1"/>
      <c r="W519" s="1"/>
      <c r="Y519" s="7">
        <v>190</v>
      </c>
      <c r="Z519" s="7">
        <f t="shared" ref="Z519:Z579" si="62">LOG(Y519,10)</f>
        <v>2.2787536009528289</v>
      </c>
      <c r="AA519" s="30"/>
      <c r="AB519" s="2" t="s">
        <v>75</v>
      </c>
      <c r="AC519" s="4"/>
      <c r="AD519" s="4" t="s">
        <v>195</v>
      </c>
    </row>
    <row r="520" spans="1:30" s="2" customFormat="1" x14ac:dyDescent="0.2">
      <c r="A520" s="2">
        <v>52</v>
      </c>
      <c r="B520" s="2" t="s">
        <v>16</v>
      </c>
      <c r="C520" s="2" t="s">
        <v>18</v>
      </c>
      <c r="D520" s="1" t="s">
        <v>45</v>
      </c>
      <c r="F520" s="2" t="s">
        <v>19</v>
      </c>
      <c r="G520" s="2" t="s">
        <v>20</v>
      </c>
      <c r="J520" s="1">
        <v>0</v>
      </c>
      <c r="K520" s="1">
        <f t="shared" si="58"/>
        <v>0</v>
      </c>
      <c r="L520" s="1">
        <v>750</v>
      </c>
      <c r="M520" s="1">
        <v>750</v>
      </c>
      <c r="N520" s="5">
        <v>1.002</v>
      </c>
      <c r="Q520" s="3" t="s">
        <v>56</v>
      </c>
      <c r="S520" s="2">
        <v>1E-3</v>
      </c>
      <c r="T520" s="1">
        <f t="shared" si="61"/>
        <v>4.9900199600798403E-2</v>
      </c>
      <c r="U520" s="1"/>
      <c r="W520" s="1"/>
      <c r="Y520" s="7">
        <v>1327</v>
      </c>
      <c r="Z520" s="7">
        <f t="shared" si="62"/>
        <v>3.1228709228644349</v>
      </c>
      <c r="AA520" s="30"/>
      <c r="AB520" s="2" t="s">
        <v>75</v>
      </c>
      <c r="AC520" s="4"/>
      <c r="AD520" s="4" t="s">
        <v>195</v>
      </c>
    </row>
    <row r="521" spans="1:30" s="2" customFormat="1" x14ac:dyDescent="0.2">
      <c r="A521" s="2">
        <v>52</v>
      </c>
      <c r="B521" s="2" t="s">
        <v>16</v>
      </c>
      <c r="C521" s="2" t="s">
        <v>18</v>
      </c>
      <c r="D521" s="1" t="s">
        <v>38</v>
      </c>
      <c r="F521" s="2" t="s">
        <v>19</v>
      </c>
      <c r="G521" s="2" t="s">
        <v>20</v>
      </c>
      <c r="J521" s="1">
        <v>0</v>
      </c>
      <c r="K521" s="1">
        <f t="shared" si="58"/>
        <v>0</v>
      </c>
      <c r="L521" s="1">
        <v>950</v>
      </c>
      <c r="M521" s="1">
        <v>950</v>
      </c>
      <c r="N521" s="5">
        <v>1.18</v>
      </c>
      <c r="Q521" s="3" t="s">
        <v>56</v>
      </c>
      <c r="S521" s="15">
        <v>5.0000000000000002E-5</v>
      </c>
      <c r="T521" s="1">
        <f t="shared" si="61"/>
        <v>2.1186440677966106E-3</v>
      </c>
      <c r="U521" s="1"/>
      <c r="W521" s="1"/>
      <c r="Y521" s="7">
        <v>359</v>
      </c>
      <c r="Z521" s="7">
        <f t="shared" si="62"/>
        <v>2.5550944485783189</v>
      </c>
      <c r="AA521" s="30"/>
      <c r="AB521" s="2" t="s">
        <v>75</v>
      </c>
      <c r="AC521" s="4"/>
      <c r="AD521" s="4" t="s">
        <v>195</v>
      </c>
    </row>
    <row r="522" spans="1:30" s="2" customFormat="1" x14ac:dyDescent="0.2">
      <c r="A522" s="2">
        <v>52</v>
      </c>
      <c r="B522" s="2" t="s">
        <v>16</v>
      </c>
      <c r="C522" s="2" t="s">
        <v>18</v>
      </c>
      <c r="D522" s="1" t="s">
        <v>38</v>
      </c>
      <c r="F522" s="2" t="s">
        <v>19</v>
      </c>
      <c r="G522" s="2" t="s">
        <v>20</v>
      </c>
      <c r="I522" s="2" t="s">
        <v>74</v>
      </c>
      <c r="J522" s="1">
        <v>0</v>
      </c>
      <c r="K522" s="1">
        <f t="shared" si="58"/>
        <v>0</v>
      </c>
      <c r="L522" s="1">
        <v>950</v>
      </c>
      <c r="M522" s="1">
        <v>950</v>
      </c>
      <c r="N522" s="5">
        <v>1.18</v>
      </c>
      <c r="Q522" s="3" t="s">
        <v>56</v>
      </c>
      <c r="S522" s="2">
        <v>1E-3</v>
      </c>
      <c r="T522" s="1">
        <f t="shared" si="61"/>
        <v>1.6035920461834508E-3</v>
      </c>
      <c r="U522" s="1"/>
      <c r="W522" s="1">
        <v>10</v>
      </c>
      <c r="Y522" s="7">
        <v>314</v>
      </c>
      <c r="Z522" s="7">
        <f t="shared" si="62"/>
        <v>2.4969296480732144</v>
      </c>
      <c r="AA522" s="30"/>
      <c r="AB522" s="2" t="s">
        <v>75</v>
      </c>
      <c r="AC522" s="4"/>
      <c r="AD522" s="4" t="s">
        <v>195</v>
      </c>
    </row>
    <row r="523" spans="1:30" s="2" customFormat="1" x14ac:dyDescent="0.2">
      <c r="A523" s="2">
        <v>52</v>
      </c>
      <c r="B523" s="2" t="s">
        <v>16</v>
      </c>
      <c r="C523" s="2" t="s">
        <v>18</v>
      </c>
      <c r="D523" s="1" t="s">
        <v>38</v>
      </c>
      <c r="F523" s="2" t="s">
        <v>19</v>
      </c>
      <c r="G523" s="2" t="s">
        <v>20</v>
      </c>
      <c r="J523" s="1">
        <v>0</v>
      </c>
      <c r="K523" s="1">
        <f t="shared" si="58"/>
        <v>0</v>
      </c>
      <c r="L523" s="1">
        <v>750</v>
      </c>
      <c r="M523" s="1">
        <v>750</v>
      </c>
      <c r="N523" s="5">
        <v>1.75</v>
      </c>
      <c r="Q523" s="3" t="s">
        <v>56</v>
      </c>
      <c r="S523" s="15">
        <v>5.0000000000000002E-5</v>
      </c>
      <c r="T523" s="1">
        <f t="shared" si="61"/>
        <v>1.4285714285714286E-3</v>
      </c>
      <c r="U523" s="1"/>
      <c r="W523" s="1"/>
      <c r="Y523" s="7">
        <v>453</v>
      </c>
      <c r="Z523" s="7">
        <f t="shared" si="62"/>
        <v>2.6560982020128319</v>
      </c>
      <c r="AA523" s="30"/>
      <c r="AB523" s="2" t="s">
        <v>75</v>
      </c>
      <c r="AC523" s="4"/>
      <c r="AD523" s="4" t="s">
        <v>195</v>
      </c>
    </row>
    <row r="524" spans="1:30" s="2" customFormat="1" x14ac:dyDescent="0.2">
      <c r="A524" s="2">
        <v>52</v>
      </c>
      <c r="B524" s="2" t="s">
        <v>16</v>
      </c>
      <c r="C524" s="2" t="s">
        <v>18</v>
      </c>
      <c r="D524" s="1" t="s">
        <v>38</v>
      </c>
      <c r="F524" s="2" t="s">
        <v>19</v>
      </c>
      <c r="G524" s="2" t="s">
        <v>20</v>
      </c>
      <c r="I524" s="2" t="s">
        <v>74</v>
      </c>
      <c r="J524" s="1">
        <v>0</v>
      </c>
      <c r="K524" s="1">
        <f t="shared" si="58"/>
        <v>0</v>
      </c>
      <c r="L524" s="1">
        <v>750</v>
      </c>
      <c r="M524" s="1">
        <v>750</v>
      </c>
      <c r="N524" s="5">
        <v>1.75</v>
      </c>
      <c r="Q524" s="3" t="s">
        <v>56</v>
      </c>
      <c r="S524" s="2">
        <v>1E-3</v>
      </c>
      <c r="T524" s="1">
        <f t="shared" si="61"/>
        <v>1.5748031496062992E-3</v>
      </c>
      <c r="U524" s="1"/>
      <c r="W524" s="1">
        <v>10</v>
      </c>
      <c r="Y524" s="7">
        <v>243</v>
      </c>
      <c r="Z524" s="7">
        <f t="shared" si="62"/>
        <v>2.3856062735983117</v>
      </c>
      <c r="AA524" s="30"/>
      <c r="AB524" s="2" t="s">
        <v>75</v>
      </c>
      <c r="AC524" s="4"/>
      <c r="AD524" s="4" t="s">
        <v>195</v>
      </c>
    </row>
    <row r="525" spans="1:30" s="2" customFormat="1" x14ac:dyDescent="0.2">
      <c r="A525" s="2">
        <v>52</v>
      </c>
      <c r="B525" s="2" t="s">
        <v>16</v>
      </c>
      <c r="C525" s="2" t="s">
        <v>18</v>
      </c>
      <c r="D525" s="1" t="s">
        <v>45</v>
      </c>
      <c r="F525" s="2" t="s">
        <v>19</v>
      </c>
      <c r="G525" s="2" t="s">
        <v>20</v>
      </c>
      <c r="J525" s="1">
        <v>0</v>
      </c>
      <c r="K525" s="1">
        <f t="shared" si="58"/>
        <v>0</v>
      </c>
      <c r="L525" s="1">
        <v>750</v>
      </c>
      <c r="M525" s="1">
        <v>750</v>
      </c>
      <c r="N525" s="5">
        <v>1.08</v>
      </c>
      <c r="Q525" s="3" t="s">
        <v>56</v>
      </c>
      <c r="S525" s="15">
        <v>5.0000000000000002E-5</v>
      </c>
      <c r="T525" s="1">
        <f t="shared" si="61"/>
        <v>2.3148148148148147E-3</v>
      </c>
      <c r="U525" s="1"/>
      <c r="W525" s="1"/>
      <c r="Y525" s="7">
        <v>406</v>
      </c>
      <c r="Z525" s="7">
        <f t="shared" si="62"/>
        <v>2.6085260335771938</v>
      </c>
      <c r="AA525" s="30"/>
      <c r="AB525" s="2" t="s">
        <v>75</v>
      </c>
      <c r="AC525" s="4"/>
      <c r="AD525" s="4" t="s">
        <v>195</v>
      </c>
    </row>
    <row r="526" spans="1:30" s="2" customFormat="1" x14ac:dyDescent="0.2">
      <c r="A526" s="2">
        <v>52</v>
      </c>
      <c r="B526" s="2" t="s">
        <v>16</v>
      </c>
      <c r="C526" s="2" t="s">
        <v>18</v>
      </c>
      <c r="D526" s="1" t="s">
        <v>45</v>
      </c>
      <c r="F526" s="2" t="s">
        <v>19</v>
      </c>
      <c r="G526" s="2" t="s">
        <v>20</v>
      </c>
      <c r="I526" s="2" t="s">
        <v>74</v>
      </c>
      <c r="J526" s="1">
        <v>0</v>
      </c>
      <c r="K526" s="1">
        <f t="shared" si="58"/>
        <v>0</v>
      </c>
      <c r="L526" s="1">
        <v>750</v>
      </c>
      <c r="M526" s="1">
        <v>750</v>
      </c>
      <c r="N526" s="5">
        <v>1.08</v>
      </c>
      <c r="Q526" s="3" t="s">
        <v>56</v>
      </c>
      <c r="S526" s="2">
        <v>1E-3</v>
      </c>
      <c r="T526" s="1">
        <f t="shared" si="61"/>
        <v>1.6087516087516086E-3</v>
      </c>
      <c r="U526" s="1"/>
      <c r="W526" s="1">
        <v>10</v>
      </c>
      <c r="Y526" s="7">
        <v>314</v>
      </c>
      <c r="Z526" s="7">
        <f t="shared" si="62"/>
        <v>2.4969296480732144</v>
      </c>
      <c r="AA526" s="30"/>
      <c r="AB526" s="2" t="s">
        <v>75</v>
      </c>
      <c r="AC526" s="4"/>
      <c r="AD526" s="4" t="s">
        <v>195</v>
      </c>
    </row>
    <row r="527" spans="1:30" s="2" customFormat="1" x14ac:dyDescent="0.2">
      <c r="A527" s="2">
        <v>52</v>
      </c>
      <c r="B527" s="2" t="s">
        <v>16</v>
      </c>
      <c r="C527" s="2" t="s">
        <v>18</v>
      </c>
      <c r="D527" s="1" t="s">
        <v>45</v>
      </c>
      <c r="F527" s="2" t="s">
        <v>19</v>
      </c>
      <c r="G527" s="2" t="s">
        <v>20</v>
      </c>
      <c r="I527" s="2" t="s">
        <v>45</v>
      </c>
      <c r="J527" s="1">
        <v>0</v>
      </c>
      <c r="K527" s="1">
        <f t="shared" si="58"/>
        <v>0</v>
      </c>
      <c r="L527" s="1">
        <v>750</v>
      </c>
      <c r="M527" s="1">
        <v>750</v>
      </c>
      <c r="N527" s="5">
        <v>1.08</v>
      </c>
      <c r="Q527" s="3" t="s">
        <v>56</v>
      </c>
      <c r="S527" s="2">
        <v>1E-3</v>
      </c>
      <c r="T527" s="1">
        <f t="shared" si="61"/>
        <v>1.6087516087516086E-3</v>
      </c>
      <c r="U527" s="1">
        <v>10</v>
      </c>
      <c r="W527" s="1"/>
      <c r="Y527" s="7">
        <v>783</v>
      </c>
      <c r="Z527" s="7">
        <f t="shared" si="62"/>
        <v>2.893761762057943</v>
      </c>
      <c r="AA527" s="30"/>
      <c r="AB527" s="2" t="s">
        <v>75</v>
      </c>
      <c r="AC527" s="4"/>
      <c r="AD527" s="4" t="s">
        <v>195</v>
      </c>
    </row>
    <row r="528" spans="1:30" s="2" customFormat="1" x14ac:dyDescent="0.2">
      <c r="A528" s="2">
        <v>52</v>
      </c>
      <c r="B528" s="2" t="s">
        <v>16</v>
      </c>
      <c r="C528" s="2" t="s">
        <v>18</v>
      </c>
      <c r="D528" s="1" t="s">
        <v>38</v>
      </c>
      <c r="E528" s="2" t="s">
        <v>197</v>
      </c>
      <c r="F528" s="2" t="s">
        <v>19</v>
      </c>
      <c r="G528" s="2" t="s">
        <v>20</v>
      </c>
      <c r="J528" s="1">
        <v>0</v>
      </c>
      <c r="K528" s="1">
        <f t="shared" si="58"/>
        <v>0</v>
      </c>
      <c r="L528" s="1">
        <v>750</v>
      </c>
      <c r="M528" s="1">
        <v>750</v>
      </c>
      <c r="N528" s="5">
        <v>1.75</v>
      </c>
      <c r="Q528" s="3" t="s">
        <v>56</v>
      </c>
      <c r="S528" s="2" t="s">
        <v>196</v>
      </c>
      <c r="T528" s="1">
        <f>1/(N528/100/0.001+N528/100/0.00005+U528*60+W528*60)</f>
        <v>2.7210884353741495E-3</v>
      </c>
      <c r="U528" s="1"/>
      <c r="W528" s="1"/>
      <c r="Y528" s="7">
        <v>806</v>
      </c>
      <c r="Z528" s="7">
        <f t="shared" si="62"/>
        <v>2.9063350418050904</v>
      </c>
      <c r="AA528" s="30"/>
      <c r="AB528" s="2" t="s">
        <v>75</v>
      </c>
      <c r="AC528" s="4"/>
      <c r="AD528" s="4" t="s">
        <v>195</v>
      </c>
    </row>
    <row r="529" spans="1:30" s="2" customFormat="1" x14ac:dyDescent="0.2">
      <c r="A529" s="2">
        <v>53</v>
      </c>
      <c r="B529" s="2" t="s">
        <v>16</v>
      </c>
      <c r="C529" s="2" t="s">
        <v>18</v>
      </c>
      <c r="D529" s="1" t="s">
        <v>38</v>
      </c>
      <c r="F529" s="2" t="s">
        <v>19</v>
      </c>
      <c r="G529" s="2" t="s">
        <v>20</v>
      </c>
      <c r="J529" s="1">
        <v>0</v>
      </c>
      <c r="K529" s="1">
        <f t="shared" si="58"/>
        <v>0</v>
      </c>
      <c r="L529" s="1">
        <v>750</v>
      </c>
      <c r="M529" s="1">
        <v>750</v>
      </c>
      <c r="N529" s="5">
        <v>1.2</v>
      </c>
      <c r="Q529" s="3" t="s">
        <v>56</v>
      </c>
      <c r="S529" s="2">
        <v>1E-3</v>
      </c>
      <c r="T529" s="1">
        <f t="shared" si="61"/>
        <v>4.1666666666666664E-2</v>
      </c>
      <c r="U529" s="1"/>
      <c r="W529" s="1"/>
      <c r="Y529" s="7">
        <v>37158</v>
      </c>
      <c r="Z529" s="7">
        <f t="shared" si="62"/>
        <v>4.5700523303932146</v>
      </c>
      <c r="AA529" s="30"/>
      <c r="AB529" s="2" t="s">
        <v>75</v>
      </c>
      <c r="AC529" s="4"/>
      <c r="AD529" s="4" t="s">
        <v>198</v>
      </c>
    </row>
    <row r="530" spans="1:30" s="2" customFormat="1" x14ac:dyDescent="0.2">
      <c r="A530" s="2">
        <v>53</v>
      </c>
      <c r="B530" s="2" t="s">
        <v>16</v>
      </c>
      <c r="C530" s="2" t="s">
        <v>18</v>
      </c>
      <c r="D530" s="1" t="s">
        <v>38</v>
      </c>
      <c r="F530" s="2" t="s">
        <v>19</v>
      </c>
      <c r="G530" s="2" t="s">
        <v>20</v>
      </c>
      <c r="J530" s="1">
        <v>0</v>
      </c>
      <c r="K530" s="1">
        <f t="shared" si="58"/>
        <v>0</v>
      </c>
      <c r="L530" s="1">
        <v>850</v>
      </c>
      <c r="M530" s="1">
        <v>850</v>
      </c>
      <c r="N530" s="5">
        <v>1.1000000000000001</v>
      </c>
      <c r="Q530" s="3" t="s">
        <v>56</v>
      </c>
      <c r="S530" s="2">
        <v>1E-3</v>
      </c>
      <c r="T530" s="1">
        <f t="shared" si="61"/>
        <v>4.5454545454545456E-2</v>
      </c>
      <c r="U530" s="1"/>
      <c r="W530" s="1"/>
      <c r="Y530" s="7">
        <v>10000</v>
      </c>
      <c r="Z530" s="7">
        <f t="shared" si="62"/>
        <v>4</v>
      </c>
      <c r="AA530" s="30"/>
      <c r="AB530" s="2" t="s">
        <v>75</v>
      </c>
      <c r="AC530" s="4"/>
      <c r="AD530" s="4" t="s">
        <v>198</v>
      </c>
    </row>
    <row r="531" spans="1:30" s="2" customFormat="1" x14ac:dyDescent="0.2">
      <c r="A531" s="2">
        <v>53</v>
      </c>
      <c r="B531" s="2" t="s">
        <v>16</v>
      </c>
      <c r="C531" s="2" t="s">
        <v>18</v>
      </c>
      <c r="D531" s="1" t="s">
        <v>38</v>
      </c>
      <c r="F531" s="2" t="s">
        <v>19</v>
      </c>
      <c r="G531" s="2" t="s">
        <v>20</v>
      </c>
      <c r="J531" s="1">
        <v>0</v>
      </c>
      <c r="K531" s="1">
        <f t="shared" si="58"/>
        <v>0</v>
      </c>
      <c r="L531" s="1">
        <v>950</v>
      </c>
      <c r="M531" s="1">
        <v>950</v>
      </c>
      <c r="N531" s="5">
        <v>1</v>
      </c>
      <c r="Q531" s="3" t="s">
        <v>56</v>
      </c>
      <c r="S531" s="2">
        <v>1E-3</v>
      </c>
      <c r="T531" s="1">
        <f t="shared" si="61"/>
        <v>0.05</v>
      </c>
      <c r="U531" s="1"/>
      <c r="W531" s="1"/>
      <c r="Y531" s="7">
        <v>2268</v>
      </c>
      <c r="Z531" s="7">
        <f t="shared" si="62"/>
        <v>3.3556430502208685</v>
      </c>
      <c r="AA531" s="30"/>
      <c r="AB531" s="2" t="s">
        <v>75</v>
      </c>
      <c r="AC531" s="4"/>
      <c r="AD531" s="4" t="s">
        <v>198</v>
      </c>
    </row>
    <row r="532" spans="1:30" s="2" customFormat="1" x14ac:dyDescent="0.2">
      <c r="A532" s="2" t="s">
        <v>199</v>
      </c>
      <c r="B532" s="2" t="s">
        <v>16</v>
      </c>
      <c r="C532" s="2" t="s">
        <v>18</v>
      </c>
      <c r="D532" s="1" t="s">
        <v>38</v>
      </c>
      <c r="E532" s="2" t="s">
        <v>202</v>
      </c>
      <c r="F532" s="2" t="s">
        <v>19</v>
      </c>
      <c r="G532" s="2" t="s">
        <v>39</v>
      </c>
      <c r="H532" s="2" t="s">
        <v>42</v>
      </c>
      <c r="J532" s="1">
        <v>-1</v>
      </c>
      <c r="K532" s="1">
        <f t="shared" si="58"/>
        <v>-1.7</v>
      </c>
      <c r="L532" s="1">
        <v>950</v>
      </c>
      <c r="M532" s="1">
        <v>100</v>
      </c>
      <c r="N532" s="5">
        <v>1</v>
      </c>
      <c r="Q532" s="3" t="s">
        <v>47</v>
      </c>
      <c r="T532" s="1">
        <f>1/600</f>
        <v>1.6666666666666668E-3</v>
      </c>
      <c r="U532" s="1"/>
      <c r="W532" s="1"/>
      <c r="Y532" s="7">
        <v>734</v>
      </c>
      <c r="Z532" s="7">
        <f t="shared" si="62"/>
        <v>2.8656960599160701</v>
      </c>
      <c r="AA532" s="30"/>
      <c r="AB532" s="2" t="s">
        <v>75</v>
      </c>
      <c r="AC532" s="4"/>
      <c r="AD532" s="4" t="s">
        <v>81</v>
      </c>
    </row>
    <row r="533" spans="1:30" s="2" customFormat="1" x14ac:dyDescent="0.2">
      <c r="A533" s="2" t="s">
        <v>199</v>
      </c>
      <c r="B533" s="2" t="s">
        <v>16</v>
      </c>
      <c r="C533" s="2" t="s">
        <v>18</v>
      </c>
      <c r="D533" s="1" t="s">
        <v>38</v>
      </c>
      <c r="E533" s="2" t="s">
        <v>202</v>
      </c>
      <c r="F533" s="2" t="s">
        <v>19</v>
      </c>
      <c r="G533" s="2" t="s">
        <v>39</v>
      </c>
      <c r="H533" s="2" t="s">
        <v>42</v>
      </c>
      <c r="J533" s="1">
        <v>-1</v>
      </c>
      <c r="K533" s="1">
        <f t="shared" si="58"/>
        <v>-1.7</v>
      </c>
      <c r="L533" s="1">
        <v>950</v>
      </c>
      <c r="M533" s="1">
        <v>100</v>
      </c>
      <c r="N533" s="5">
        <v>1</v>
      </c>
      <c r="Q533" s="3" t="s">
        <v>56</v>
      </c>
      <c r="T533" s="1">
        <f t="shared" ref="T533:T549" si="63">1/600</f>
        <v>1.6666666666666668E-3</v>
      </c>
      <c r="U533" s="1"/>
      <c r="W533" s="1"/>
      <c r="Y533" s="7">
        <v>556</v>
      </c>
      <c r="Z533" s="7">
        <f t="shared" si="62"/>
        <v>2.745074791582057</v>
      </c>
      <c r="AA533" s="30"/>
      <c r="AB533" s="2" t="s">
        <v>75</v>
      </c>
      <c r="AC533" s="4"/>
      <c r="AD533" s="4" t="s">
        <v>81</v>
      </c>
    </row>
    <row r="534" spans="1:30" s="2" customFormat="1" x14ac:dyDescent="0.2">
      <c r="A534" s="2" t="s">
        <v>199</v>
      </c>
      <c r="B534" s="2" t="s">
        <v>16</v>
      </c>
      <c r="C534" s="2" t="s">
        <v>18</v>
      </c>
      <c r="D534" s="1" t="s">
        <v>38</v>
      </c>
      <c r="E534" s="2" t="s">
        <v>202</v>
      </c>
      <c r="F534" s="2" t="s">
        <v>19</v>
      </c>
      <c r="G534" s="2" t="s">
        <v>39</v>
      </c>
      <c r="H534" s="2" t="s">
        <v>42</v>
      </c>
      <c r="J534" s="1">
        <v>-1</v>
      </c>
      <c r="K534" s="1">
        <f t="shared" si="58"/>
        <v>-1.7</v>
      </c>
      <c r="L534" s="1">
        <v>950</v>
      </c>
      <c r="M534" s="1">
        <v>100</v>
      </c>
      <c r="N534" s="5">
        <v>1</v>
      </c>
      <c r="Q534" s="3" t="s">
        <v>47</v>
      </c>
      <c r="T534" s="1">
        <f t="shared" si="63"/>
        <v>1.6666666666666668E-3</v>
      </c>
      <c r="U534" s="1"/>
      <c r="W534" s="1"/>
      <c r="Y534" s="7">
        <v>757</v>
      </c>
      <c r="Z534" s="7">
        <f t="shared" si="62"/>
        <v>2.8790958795000723</v>
      </c>
      <c r="AA534" s="30"/>
      <c r="AB534" s="2" t="s">
        <v>75</v>
      </c>
      <c r="AC534" s="4"/>
      <c r="AD534" s="4" t="s">
        <v>81</v>
      </c>
    </row>
    <row r="535" spans="1:30" s="2" customFormat="1" x14ac:dyDescent="0.2">
      <c r="A535" s="2" t="s">
        <v>199</v>
      </c>
      <c r="B535" s="2" t="s">
        <v>16</v>
      </c>
      <c r="C535" s="2" t="s">
        <v>18</v>
      </c>
      <c r="D535" s="1" t="s">
        <v>38</v>
      </c>
      <c r="E535" s="2" t="s">
        <v>202</v>
      </c>
      <c r="F535" s="2" t="s">
        <v>19</v>
      </c>
      <c r="G535" s="2" t="s">
        <v>39</v>
      </c>
      <c r="H535" s="2" t="s">
        <v>42</v>
      </c>
      <c r="J535" s="1">
        <v>-1</v>
      </c>
      <c r="K535" s="1">
        <f t="shared" si="58"/>
        <v>-1.7</v>
      </c>
      <c r="L535" s="1">
        <v>950</v>
      </c>
      <c r="M535" s="1">
        <v>100</v>
      </c>
      <c r="N535" s="5">
        <v>0.8</v>
      </c>
      <c r="Q535" s="3" t="s">
        <v>47</v>
      </c>
      <c r="T535" s="1">
        <f t="shared" si="63"/>
        <v>1.6666666666666668E-3</v>
      </c>
      <c r="U535" s="1"/>
      <c r="W535" s="1"/>
      <c r="Y535" s="7">
        <v>1809</v>
      </c>
      <c r="Z535" s="7">
        <f t="shared" si="62"/>
        <v>3.2574385668598134</v>
      </c>
      <c r="AA535" s="30"/>
      <c r="AB535" s="2" t="s">
        <v>75</v>
      </c>
      <c r="AC535" s="4"/>
      <c r="AD535" s="4" t="s">
        <v>81</v>
      </c>
    </row>
    <row r="536" spans="1:30" s="2" customFormat="1" x14ac:dyDescent="0.2">
      <c r="A536" s="2" t="s">
        <v>199</v>
      </c>
      <c r="B536" s="2" t="s">
        <v>16</v>
      </c>
      <c r="C536" s="2" t="s">
        <v>18</v>
      </c>
      <c r="D536" s="1" t="s">
        <v>38</v>
      </c>
      <c r="E536" s="2" t="s">
        <v>202</v>
      </c>
      <c r="F536" s="2" t="s">
        <v>19</v>
      </c>
      <c r="G536" s="2" t="s">
        <v>39</v>
      </c>
      <c r="H536" s="2" t="s">
        <v>42</v>
      </c>
      <c r="J536" s="1">
        <v>-1</v>
      </c>
      <c r="K536" s="1">
        <f t="shared" si="58"/>
        <v>-1.7</v>
      </c>
      <c r="L536" s="1">
        <v>950</v>
      </c>
      <c r="M536" s="1">
        <v>100</v>
      </c>
      <c r="N536" s="5">
        <v>0.8</v>
      </c>
      <c r="Q536" s="3" t="s">
        <v>47</v>
      </c>
      <c r="T536" s="1">
        <f t="shared" si="63"/>
        <v>1.6666666666666668E-3</v>
      </c>
      <c r="U536" s="1"/>
      <c r="W536" s="1"/>
      <c r="Y536" s="7">
        <v>1841</v>
      </c>
      <c r="Z536" s="7">
        <f t="shared" si="62"/>
        <v>3.2650537885040145</v>
      </c>
      <c r="AA536" s="30"/>
      <c r="AB536" s="2" t="s">
        <v>75</v>
      </c>
      <c r="AC536" s="4"/>
      <c r="AD536" s="4" t="s">
        <v>81</v>
      </c>
    </row>
    <row r="537" spans="1:30" s="2" customFormat="1" x14ac:dyDescent="0.2">
      <c r="A537" s="2" t="s">
        <v>199</v>
      </c>
      <c r="B537" s="2" t="s">
        <v>16</v>
      </c>
      <c r="C537" s="2" t="s">
        <v>18</v>
      </c>
      <c r="D537" s="1" t="s">
        <v>38</v>
      </c>
      <c r="E537" s="2" t="s">
        <v>202</v>
      </c>
      <c r="F537" s="2" t="s">
        <v>19</v>
      </c>
      <c r="G537" s="2" t="s">
        <v>39</v>
      </c>
      <c r="H537" s="2" t="s">
        <v>42</v>
      </c>
      <c r="I537" s="2" t="s">
        <v>74</v>
      </c>
      <c r="J537" s="1">
        <v>-1</v>
      </c>
      <c r="K537" s="1">
        <f t="shared" si="58"/>
        <v>-1.7</v>
      </c>
      <c r="L537" s="1">
        <v>950</v>
      </c>
      <c r="M537" s="1">
        <v>100</v>
      </c>
      <c r="N537" s="5">
        <v>1</v>
      </c>
      <c r="Q537" s="3" t="s">
        <v>47</v>
      </c>
      <c r="T537" s="1">
        <f t="shared" ref="T537:T539" si="64">1/(600+20*60)</f>
        <v>5.5555555555555556E-4</v>
      </c>
      <c r="U537" s="1"/>
      <c r="W537" s="1">
        <v>20</v>
      </c>
      <c r="Y537" s="7">
        <v>240</v>
      </c>
      <c r="Z537" s="7">
        <f t="shared" si="62"/>
        <v>2.3802112417116059</v>
      </c>
      <c r="AA537" s="30"/>
      <c r="AB537" s="2" t="s">
        <v>75</v>
      </c>
      <c r="AC537" s="4"/>
      <c r="AD537" s="4" t="s">
        <v>81</v>
      </c>
    </row>
    <row r="538" spans="1:30" s="2" customFormat="1" x14ac:dyDescent="0.2">
      <c r="A538" s="2" t="s">
        <v>199</v>
      </c>
      <c r="B538" s="2" t="s">
        <v>16</v>
      </c>
      <c r="C538" s="2" t="s">
        <v>18</v>
      </c>
      <c r="D538" s="1" t="s">
        <v>38</v>
      </c>
      <c r="E538" s="2" t="s">
        <v>202</v>
      </c>
      <c r="F538" s="2" t="s">
        <v>19</v>
      </c>
      <c r="G538" s="2" t="s">
        <v>39</v>
      </c>
      <c r="H538" s="2" t="s">
        <v>42</v>
      </c>
      <c r="I538" s="2" t="s">
        <v>74</v>
      </c>
      <c r="J538" s="1">
        <v>-1</v>
      </c>
      <c r="K538" s="1">
        <f t="shared" si="58"/>
        <v>-1.7</v>
      </c>
      <c r="L538" s="1">
        <v>950</v>
      </c>
      <c r="M538" s="1">
        <v>100</v>
      </c>
      <c r="N538" s="5">
        <v>0.8</v>
      </c>
      <c r="Q538" s="3" t="s">
        <v>47</v>
      </c>
      <c r="T538" s="1">
        <f t="shared" si="64"/>
        <v>5.5555555555555556E-4</v>
      </c>
      <c r="U538" s="1"/>
      <c r="W538" s="1">
        <v>20</v>
      </c>
      <c r="Y538" s="7">
        <v>897</v>
      </c>
      <c r="Z538" s="7">
        <f t="shared" si="62"/>
        <v>2.9527924430440917</v>
      </c>
      <c r="AA538" s="30"/>
      <c r="AB538" s="2" t="s">
        <v>75</v>
      </c>
      <c r="AC538" s="4"/>
      <c r="AD538" s="4" t="s">
        <v>81</v>
      </c>
    </row>
    <row r="539" spans="1:30" s="2" customFormat="1" x14ac:dyDescent="0.2">
      <c r="A539" s="2" t="s">
        <v>199</v>
      </c>
      <c r="B539" s="2" t="s">
        <v>16</v>
      </c>
      <c r="C539" s="2" t="s">
        <v>18</v>
      </c>
      <c r="D539" s="1" t="s">
        <v>38</v>
      </c>
      <c r="E539" s="2" t="s">
        <v>202</v>
      </c>
      <c r="F539" s="2" t="s">
        <v>19</v>
      </c>
      <c r="G539" s="2" t="s">
        <v>39</v>
      </c>
      <c r="H539" s="2" t="s">
        <v>42</v>
      </c>
      <c r="I539" s="2" t="s">
        <v>74</v>
      </c>
      <c r="J539" s="1">
        <v>-1</v>
      </c>
      <c r="K539" s="1">
        <f t="shared" si="58"/>
        <v>-1.7</v>
      </c>
      <c r="L539" s="1">
        <v>950</v>
      </c>
      <c r="M539" s="1">
        <v>100</v>
      </c>
      <c r="N539" s="5">
        <v>0.8</v>
      </c>
      <c r="Q539" s="3" t="s">
        <v>47</v>
      </c>
      <c r="T539" s="1">
        <f t="shared" si="64"/>
        <v>5.5555555555555556E-4</v>
      </c>
      <c r="U539" s="1"/>
      <c r="W539" s="1">
        <v>20</v>
      </c>
      <c r="Y539" s="7">
        <v>584</v>
      </c>
      <c r="Z539" s="7">
        <f t="shared" si="62"/>
        <v>2.7664128471123992</v>
      </c>
      <c r="AA539" s="30"/>
      <c r="AB539" s="2" t="s">
        <v>75</v>
      </c>
      <c r="AC539" s="4"/>
      <c r="AD539" s="4" t="s">
        <v>81</v>
      </c>
    </row>
    <row r="540" spans="1:30" s="2" customFormat="1" x14ac:dyDescent="0.2">
      <c r="A540" s="2" t="s">
        <v>199</v>
      </c>
      <c r="B540" s="2" t="s">
        <v>16</v>
      </c>
      <c r="C540" s="2" t="s">
        <v>18</v>
      </c>
      <c r="D540" s="1" t="s">
        <v>38</v>
      </c>
      <c r="E540" s="2" t="s">
        <v>202</v>
      </c>
      <c r="F540" s="2" t="s">
        <v>19</v>
      </c>
      <c r="G540" s="2" t="s">
        <v>39</v>
      </c>
      <c r="H540" s="2" t="s">
        <v>42</v>
      </c>
      <c r="J540" s="1">
        <v>-1</v>
      </c>
      <c r="K540" s="1">
        <f t="shared" si="58"/>
        <v>-1.7</v>
      </c>
      <c r="L540" s="1">
        <v>950</v>
      </c>
      <c r="M540" s="1">
        <v>100</v>
      </c>
      <c r="N540" s="5">
        <v>0.9</v>
      </c>
      <c r="Q540" s="3" t="s">
        <v>47</v>
      </c>
      <c r="T540" s="1">
        <f t="shared" si="63"/>
        <v>1.6666666666666668E-3</v>
      </c>
      <c r="U540" s="1"/>
      <c r="W540" s="1"/>
      <c r="Y540" s="7">
        <v>866</v>
      </c>
      <c r="Z540" s="7">
        <f t="shared" si="62"/>
        <v>2.9375178920173464</v>
      </c>
      <c r="AA540" s="30"/>
      <c r="AB540" s="2" t="s">
        <v>75</v>
      </c>
      <c r="AC540" s="4"/>
      <c r="AD540" s="4" t="s">
        <v>81</v>
      </c>
    </row>
    <row r="541" spans="1:30" s="2" customFormat="1" x14ac:dyDescent="0.2">
      <c r="A541" s="2" t="s">
        <v>199</v>
      </c>
      <c r="B541" s="2" t="s">
        <v>16</v>
      </c>
      <c r="C541" s="2" t="s">
        <v>18</v>
      </c>
      <c r="D541" s="1" t="s">
        <v>38</v>
      </c>
      <c r="E541" s="2" t="s">
        <v>202</v>
      </c>
      <c r="F541" s="2" t="s">
        <v>19</v>
      </c>
      <c r="G541" s="2" t="s">
        <v>39</v>
      </c>
      <c r="H541" s="2" t="s">
        <v>42</v>
      </c>
      <c r="J541" s="1">
        <v>-1</v>
      </c>
      <c r="K541" s="1">
        <f t="shared" si="58"/>
        <v>-1.7</v>
      </c>
      <c r="L541" s="1">
        <v>950</v>
      </c>
      <c r="M541" s="1">
        <v>100</v>
      </c>
      <c r="N541" s="5">
        <v>0.9</v>
      </c>
      <c r="Q541" s="3" t="s">
        <v>47</v>
      </c>
      <c r="T541" s="1">
        <f t="shared" si="63"/>
        <v>1.6666666666666668E-3</v>
      </c>
      <c r="U541" s="1"/>
      <c r="W541" s="1"/>
      <c r="Y541" s="7">
        <v>1045</v>
      </c>
      <c r="Z541" s="7">
        <f t="shared" si="62"/>
        <v>3.0191162904470725</v>
      </c>
      <c r="AA541" s="30"/>
      <c r="AB541" s="2" t="s">
        <v>75</v>
      </c>
      <c r="AC541" s="4"/>
      <c r="AD541" s="4" t="s">
        <v>81</v>
      </c>
    </row>
    <row r="542" spans="1:30" s="2" customFormat="1" x14ac:dyDescent="0.2">
      <c r="A542" s="2" t="s">
        <v>199</v>
      </c>
      <c r="B542" s="2" t="s">
        <v>16</v>
      </c>
      <c r="C542" s="2" t="s">
        <v>18</v>
      </c>
      <c r="D542" s="1" t="s">
        <v>38</v>
      </c>
      <c r="E542" s="2" t="s">
        <v>202</v>
      </c>
      <c r="F542" s="2" t="s">
        <v>19</v>
      </c>
      <c r="G542" s="2" t="s">
        <v>39</v>
      </c>
      <c r="H542" s="2" t="s">
        <v>42</v>
      </c>
      <c r="I542" s="2" t="s">
        <v>74</v>
      </c>
      <c r="J542" s="1">
        <v>-1</v>
      </c>
      <c r="K542" s="1">
        <f t="shared" si="58"/>
        <v>-1.7</v>
      </c>
      <c r="L542" s="1">
        <v>950</v>
      </c>
      <c r="M542" s="1">
        <v>100</v>
      </c>
      <c r="N542" s="5">
        <v>0.9</v>
      </c>
      <c r="Q542" s="3" t="s">
        <v>47</v>
      </c>
      <c r="T542" s="1">
        <f>1/(600+20*60)</f>
        <v>5.5555555555555556E-4</v>
      </c>
      <c r="U542" s="1"/>
      <c r="W542" s="1">
        <v>20</v>
      </c>
      <c r="Y542" s="7">
        <v>378</v>
      </c>
      <c r="Z542" s="7">
        <f t="shared" si="62"/>
        <v>2.5774917998372251</v>
      </c>
      <c r="AA542" s="30"/>
      <c r="AB542" s="2" t="s">
        <v>75</v>
      </c>
      <c r="AC542" s="4"/>
      <c r="AD542" s="4" t="s">
        <v>81</v>
      </c>
    </row>
    <row r="543" spans="1:30" s="2" customFormat="1" x14ac:dyDescent="0.2">
      <c r="A543" s="2" t="s">
        <v>199</v>
      </c>
      <c r="B543" s="2" t="s">
        <v>16</v>
      </c>
      <c r="C543" s="2" t="s">
        <v>18</v>
      </c>
      <c r="D543" s="1" t="s">
        <v>38</v>
      </c>
      <c r="E543" s="2" t="s">
        <v>202</v>
      </c>
      <c r="F543" s="2" t="s">
        <v>19</v>
      </c>
      <c r="G543" s="2" t="s">
        <v>39</v>
      </c>
      <c r="H543" s="2" t="s">
        <v>42</v>
      </c>
      <c r="J543" s="1">
        <v>-1</v>
      </c>
      <c r="K543" s="1">
        <f t="shared" si="58"/>
        <v>-1.7</v>
      </c>
      <c r="L543" s="1">
        <v>950</v>
      </c>
      <c r="M543" s="1">
        <v>100</v>
      </c>
      <c r="N543" s="5">
        <v>0.7</v>
      </c>
      <c r="Q543" s="3" t="s">
        <v>47</v>
      </c>
      <c r="T543" s="1">
        <f t="shared" si="63"/>
        <v>1.6666666666666668E-3</v>
      </c>
      <c r="U543" s="1"/>
      <c r="W543" s="1"/>
      <c r="Y543" s="7">
        <v>4196</v>
      </c>
      <c r="Z543" s="7">
        <f t="shared" si="62"/>
        <v>3.6228354795215196</v>
      </c>
      <c r="AA543" s="30"/>
      <c r="AB543" s="2" t="s">
        <v>75</v>
      </c>
      <c r="AC543" s="4"/>
      <c r="AD543" s="4" t="s">
        <v>81</v>
      </c>
    </row>
    <row r="544" spans="1:30" s="2" customFormat="1" x14ac:dyDescent="0.2">
      <c r="A544" s="2" t="s">
        <v>199</v>
      </c>
      <c r="B544" s="2" t="s">
        <v>16</v>
      </c>
      <c r="C544" s="2" t="s">
        <v>18</v>
      </c>
      <c r="D544" s="1" t="s">
        <v>38</v>
      </c>
      <c r="E544" s="2" t="s">
        <v>202</v>
      </c>
      <c r="F544" s="2" t="s">
        <v>19</v>
      </c>
      <c r="G544" s="2" t="s">
        <v>39</v>
      </c>
      <c r="H544" s="2" t="s">
        <v>42</v>
      </c>
      <c r="I544" s="2" t="s">
        <v>74</v>
      </c>
      <c r="J544" s="1">
        <v>-1</v>
      </c>
      <c r="K544" s="1">
        <f t="shared" si="58"/>
        <v>-1.7</v>
      </c>
      <c r="L544" s="1">
        <v>950</v>
      </c>
      <c r="M544" s="1">
        <v>100</v>
      </c>
      <c r="N544" s="5">
        <v>0.7</v>
      </c>
      <c r="Q544" s="3" t="s">
        <v>47</v>
      </c>
      <c r="T544" s="1">
        <f>1/(600+20*60)</f>
        <v>5.5555555555555556E-4</v>
      </c>
      <c r="U544" s="1"/>
      <c r="W544" s="1">
        <v>20</v>
      </c>
      <c r="Y544" s="7">
        <v>1074</v>
      </c>
      <c r="Z544" s="7">
        <f t="shared" si="62"/>
        <v>3.0310042813635367</v>
      </c>
      <c r="AA544" s="30"/>
      <c r="AB544" s="2" t="s">
        <v>75</v>
      </c>
      <c r="AC544" s="4"/>
      <c r="AD544" s="4" t="s">
        <v>81</v>
      </c>
    </row>
    <row r="545" spans="1:30" s="2" customFormat="1" x14ac:dyDescent="0.2">
      <c r="A545" s="2" t="s">
        <v>199</v>
      </c>
      <c r="B545" s="2" t="s">
        <v>16</v>
      </c>
      <c r="C545" s="2" t="s">
        <v>18</v>
      </c>
      <c r="D545" s="1" t="s">
        <v>38</v>
      </c>
      <c r="E545" s="2" t="s">
        <v>202</v>
      </c>
      <c r="F545" s="2" t="s">
        <v>19</v>
      </c>
      <c r="G545" s="2" t="s">
        <v>39</v>
      </c>
      <c r="H545" s="2" t="s">
        <v>46</v>
      </c>
      <c r="J545" s="1">
        <v>1</v>
      </c>
      <c r="K545" s="1">
        <f t="shared" si="58"/>
        <v>1.7</v>
      </c>
      <c r="L545" s="1">
        <v>950</v>
      </c>
      <c r="M545" s="1">
        <v>100</v>
      </c>
      <c r="N545" s="5">
        <v>0.8</v>
      </c>
      <c r="Q545" s="3" t="s">
        <v>48</v>
      </c>
      <c r="T545" s="1">
        <f t="shared" si="63"/>
        <v>1.6666666666666668E-3</v>
      </c>
      <c r="U545" s="1"/>
      <c r="W545" s="1"/>
      <c r="Y545" s="7">
        <v>824</v>
      </c>
      <c r="Z545" s="7">
        <f t="shared" si="62"/>
        <v>2.9159272116971158</v>
      </c>
      <c r="AA545" s="30"/>
      <c r="AB545" s="2" t="s">
        <v>75</v>
      </c>
      <c r="AC545" s="4"/>
      <c r="AD545" s="4" t="s">
        <v>81</v>
      </c>
    </row>
    <row r="546" spans="1:30" s="2" customFormat="1" x14ac:dyDescent="0.2">
      <c r="A546" s="2" t="s">
        <v>199</v>
      </c>
      <c r="B546" s="2" t="s">
        <v>16</v>
      </c>
      <c r="C546" s="2" t="s">
        <v>18</v>
      </c>
      <c r="D546" s="1" t="s">
        <v>38</v>
      </c>
      <c r="E546" s="2" t="s">
        <v>202</v>
      </c>
      <c r="F546" s="2" t="s">
        <v>19</v>
      </c>
      <c r="G546" s="2" t="s">
        <v>39</v>
      </c>
      <c r="H546" s="2" t="s">
        <v>46</v>
      </c>
      <c r="J546" s="1">
        <v>1</v>
      </c>
      <c r="K546" s="1">
        <f t="shared" si="58"/>
        <v>1.7</v>
      </c>
      <c r="L546" s="1">
        <v>950</v>
      </c>
      <c r="M546" s="1">
        <v>100</v>
      </c>
      <c r="N546" s="5">
        <v>1</v>
      </c>
      <c r="Q546" s="3" t="s">
        <v>48</v>
      </c>
      <c r="T546" s="1">
        <f t="shared" si="63"/>
        <v>1.6666666666666668E-3</v>
      </c>
      <c r="U546" s="1"/>
      <c r="W546" s="1"/>
      <c r="Y546" s="7">
        <v>137</v>
      </c>
      <c r="Z546" s="7">
        <f t="shared" si="62"/>
        <v>2.1367205671564067</v>
      </c>
      <c r="AA546" s="30"/>
      <c r="AB546" s="2" t="s">
        <v>75</v>
      </c>
      <c r="AC546" s="4"/>
      <c r="AD546" s="4" t="s">
        <v>81</v>
      </c>
    </row>
    <row r="547" spans="1:30" s="2" customFormat="1" x14ac:dyDescent="0.2">
      <c r="A547" s="2" t="s">
        <v>199</v>
      </c>
      <c r="B547" s="2" t="s">
        <v>16</v>
      </c>
      <c r="C547" s="2" t="s">
        <v>18</v>
      </c>
      <c r="D547" s="1" t="s">
        <v>38</v>
      </c>
      <c r="E547" s="2" t="s">
        <v>202</v>
      </c>
      <c r="F547" s="2" t="s">
        <v>19</v>
      </c>
      <c r="G547" s="2" t="s">
        <v>39</v>
      </c>
      <c r="H547" s="2" t="s">
        <v>46</v>
      </c>
      <c r="J547" s="1">
        <v>1</v>
      </c>
      <c r="K547" s="1">
        <f t="shared" si="58"/>
        <v>1.7</v>
      </c>
      <c r="L547" s="1">
        <v>950</v>
      </c>
      <c r="M547" s="1">
        <v>100</v>
      </c>
      <c r="N547" s="5">
        <v>0.8</v>
      </c>
      <c r="Q547" s="3" t="s">
        <v>48</v>
      </c>
      <c r="T547" s="1">
        <f t="shared" si="63"/>
        <v>1.6666666666666668E-3</v>
      </c>
      <c r="U547" s="1"/>
      <c r="W547" s="1"/>
      <c r="Y547" s="7">
        <v>2155</v>
      </c>
      <c r="Z547" s="7">
        <f t="shared" si="62"/>
        <v>3.3334472744967498</v>
      </c>
      <c r="AA547" s="30"/>
      <c r="AB547" s="2" t="s">
        <v>75</v>
      </c>
      <c r="AC547" s="4"/>
      <c r="AD547" s="4" t="s">
        <v>81</v>
      </c>
    </row>
    <row r="548" spans="1:30" s="2" customFormat="1" x14ac:dyDescent="0.2">
      <c r="A548" s="2" t="s">
        <v>199</v>
      </c>
      <c r="B548" s="2" t="s">
        <v>16</v>
      </c>
      <c r="C548" s="2" t="s">
        <v>18</v>
      </c>
      <c r="D548" s="1" t="s">
        <v>38</v>
      </c>
      <c r="E548" s="2" t="s">
        <v>202</v>
      </c>
      <c r="F548" s="2" t="s">
        <v>19</v>
      </c>
      <c r="G548" s="2" t="s">
        <v>39</v>
      </c>
      <c r="H548" s="2" t="s">
        <v>46</v>
      </c>
      <c r="I548" s="2" t="s">
        <v>45</v>
      </c>
      <c r="J548" s="1">
        <v>1</v>
      </c>
      <c r="K548" s="1">
        <f t="shared" si="58"/>
        <v>1.7</v>
      </c>
      <c r="L548" s="1">
        <v>950</v>
      </c>
      <c r="M548" s="1">
        <v>100</v>
      </c>
      <c r="N548" s="5">
        <v>0.8</v>
      </c>
      <c r="Q548" s="3" t="s">
        <v>48</v>
      </c>
      <c r="T548" s="1">
        <f>1/(600+20*60)</f>
        <v>5.5555555555555556E-4</v>
      </c>
      <c r="U548" s="1">
        <v>20</v>
      </c>
      <c r="W548" s="1"/>
      <c r="Y548" s="7">
        <v>404</v>
      </c>
      <c r="Z548" s="7">
        <f t="shared" si="62"/>
        <v>2.6063813651106047</v>
      </c>
      <c r="AA548" s="30"/>
      <c r="AB548" s="2" t="s">
        <v>75</v>
      </c>
      <c r="AC548" s="4"/>
      <c r="AD548" s="4" t="s">
        <v>81</v>
      </c>
    </row>
    <row r="549" spans="1:30" s="2" customFormat="1" x14ac:dyDescent="0.2">
      <c r="A549" s="2" t="s">
        <v>199</v>
      </c>
      <c r="B549" s="2" t="s">
        <v>16</v>
      </c>
      <c r="C549" s="2" t="s">
        <v>18</v>
      </c>
      <c r="D549" s="1" t="s">
        <v>38</v>
      </c>
      <c r="E549" s="2" t="s">
        <v>202</v>
      </c>
      <c r="F549" s="2" t="s">
        <v>19</v>
      </c>
      <c r="G549" s="2" t="s">
        <v>39</v>
      </c>
      <c r="H549" s="2" t="s">
        <v>42</v>
      </c>
      <c r="J549" s="1">
        <v>-1</v>
      </c>
      <c r="K549" s="1">
        <f t="shared" si="58"/>
        <v>-1.7</v>
      </c>
      <c r="L549" s="1">
        <v>950</v>
      </c>
      <c r="M549" s="1">
        <v>100</v>
      </c>
      <c r="N549" s="5">
        <v>0.8</v>
      </c>
      <c r="Q549" s="3" t="s">
        <v>47</v>
      </c>
      <c r="T549" s="1">
        <f t="shared" si="63"/>
        <v>1.6666666666666668E-3</v>
      </c>
      <c r="U549" s="1"/>
      <c r="W549" s="1"/>
      <c r="Y549" s="7">
        <v>1842</v>
      </c>
      <c r="Z549" s="7">
        <f t="shared" si="62"/>
        <v>3.2652896258608299</v>
      </c>
      <c r="AA549" s="30"/>
      <c r="AB549" s="2" t="s">
        <v>75</v>
      </c>
      <c r="AC549" s="4"/>
      <c r="AD549" s="4" t="s">
        <v>81</v>
      </c>
    </row>
    <row r="550" spans="1:30" s="2" customFormat="1" x14ac:dyDescent="0.2">
      <c r="A550" s="2" t="s">
        <v>199</v>
      </c>
      <c r="B550" s="2" t="s">
        <v>16</v>
      </c>
      <c r="C550" s="2" t="s">
        <v>18</v>
      </c>
      <c r="D550" s="1" t="s">
        <v>38</v>
      </c>
      <c r="E550" s="2" t="s">
        <v>202</v>
      </c>
      <c r="F550" s="2" t="s">
        <v>19</v>
      </c>
      <c r="G550" s="2" t="s">
        <v>39</v>
      </c>
      <c r="H550" s="2" t="s">
        <v>42</v>
      </c>
      <c r="J550" s="1">
        <v>-1</v>
      </c>
      <c r="K550" s="1">
        <f t="shared" si="58"/>
        <v>-1.3</v>
      </c>
      <c r="L550" s="1">
        <v>750</v>
      </c>
      <c r="M550" s="1">
        <v>100</v>
      </c>
      <c r="N550" s="5">
        <v>1.25</v>
      </c>
      <c r="Q550" s="3" t="s">
        <v>47</v>
      </c>
      <c r="T550" s="1">
        <f>1/480</f>
        <v>2.0833333333333333E-3</v>
      </c>
      <c r="U550" s="1"/>
      <c r="W550" s="1"/>
      <c r="Y550" s="7">
        <v>1984</v>
      </c>
      <c r="Z550" s="7">
        <f t="shared" si="62"/>
        <v>3.2975416678181593</v>
      </c>
      <c r="AA550" s="30"/>
      <c r="AB550" s="2" t="s">
        <v>75</v>
      </c>
      <c r="AC550" s="4"/>
      <c r="AD550" s="4" t="s">
        <v>81</v>
      </c>
    </row>
    <row r="551" spans="1:30" s="2" customFormat="1" x14ac:dyDescent="0.2">
      <c r="A551" s="2" t="s">
        <v>199</v>
      </c>
      <c r="B551" s="2" t="s">
        <v>16</v>
      </c>
      <c r="C551" s="2" t="s">
        <v>18</v>
      </c>
      <c r="D551" s="1" t="s">
        <v>38</v>
      </c>
      <c r="E551" s="2" t="s">
        <v>202</v>
      </c>
      <c r="F551" s="2" t="s">
        <v>19</v>
      </c>
      <c r="G551" s="2" t="s">
        <v>39</v>
      </c>
      <c r="H551" s="2" t="s">
        <v>42</v>
      </c>
      <c r="J551" s="1">
        <v>-1</v>
      </c>
      <c r="K551" s="1">
        <f t="shared" si="58"/>
        <v>-1.3</v>
      </c>
      <c r="L551" s="1">
        <v>750</v>
      </c>
      <c r="M551" s="1">
        <v>100</v>
      </c>
      <c r="N551" s="5">
        <v>1.25</v>
      </c>
      <c r="Q551" s="3" t="s">
        <v>47</v>
      </c>
      <c r="T551" s="1">
        <f t="shared" ref="T551" si="65">1/480</f>
        <v>2.0833333333333333E-3</v>
      </c>
      <c r="U551" s="1"/>
      <c r="W551" s="1"/>
      <c r="Y551" s="7">
        <v>1648</v>
      </c>
      <c r="Z551" s="7">
        <f t="shared" si="62"/>
        <v>3.216957207361097</v>
      </c>
      <c r="AA551" s="30"/>
      <c r="AB551" s="2" t="s">
        <v>75</v>
      </c>
      <c r="AC551" s="4"/>
      <c r="AD551" s="4" t="s">
        <v>81</v>
      </c>
    </row>
    <row r="552" spans="1:30" s="2" customFormat="1" x14ac:dyDescent="0.2">
      <c r="A552" s="2" t="s">
        <v>199</v>
      </c>
      <c r="B552" s="2" t="s">
        <v>16</v>
      </c>
      <c r="C552" s="2" t="s">
        <v>18</v>
      </c>
      <c r="D552" s="1" t="s">
        <v>38</v>
      </c>
      <c r="E552" s="2" t="s">
        <v>202</v>
      </c>
      <c r="F552" s="2" t="s">
        <v>19</v>
      </c>
      <c r="G552" s="2" t="s">
        <v>39</v>
      </c>
      <c r="H552" s="2" t="s">
        <v>42</v>
      </c>
      <c r="I552" s="2" t="s">
        <v>74</v>
      </c>
      <c r="J552" s="1">
        <v>-1</v>
      </c>
      <c r="K552" s="1">
        <f t="shared" si="58"/>
        <v>-1.3</v>
      </c>
      <c r="L552" s="1">
        <v>750</v>
      </c>
      <c r="M552" s="1">
        <v>100</v>
      </c>
      <c r="N552" s="5">
        <v>1.25</v>
      </c>
      <c r="Q552" s="3" t="s">
        <v>47</v>
      </c>
      <c r="T552" s="1">
        <f>1/(480+20*60)</f>
        <v>5.9523809523809529E-4</v>
      </c>
      <c r="U552" s="1"/>
      <c r="W552" s="1">
        <v>20</v>
      </c>
      <c r="Y552" s="7">
        <v>596</v>
      </c>
      <c r="Z552" s="7">
        <f t="shared" si="62"/>
        <v>2.7752462597402361</v>
      </c>
      <c r="AA552" s="30"/>
      <c r="AB552" s="2" t="s">
        <v>75</v>
      </c>
      <c r="AC552" s="4"/>
      <c r="AD552" s="4" t="s">
        <v>81</v>
      </c>
    </row>
    <row r="553" spans="1:30" s="2" customFormat="1" x14ac:dyDescent="0.2">
      <c r="A553" s="2" t="s">
        <v>199</v>
      </c>
      <c r="B553" s="2" t="s">
        <v>16</v>
      </c>
      <c r="C553" s="2" t="s">
        <v>18</v>
      </c>
      <c r="D553" s="1" t="s">
        <v>38</v>
      </c>
      <c r="E553" s="2" t="s">
        <v>202</v>
      </c>
      <c r="F553" s="2" t="s">
        <v>19</v>
      </c>
      <c r="G553" s="2" t="s">
        <v>39</v>
      </c>
      <c r="H553" s="2" t="s">
        <v>42</v>
      </c>
      <c r="I553" s="2" t="s">
        <v>74</v>
      </c>
      <c r="J553" s="1">
        <v>-1</v>
      </c>
      <c r="K553" s="1">
        <f t="shared" si="58"/>
        <v>-1.7</v>
      </c>
      <c r="L553" s="1">
        <v>950</v>
      </c>
      <c r="M553" s="1">
        <v>100</v>
      </c>
      <c r="N553" s="5">
        <v>0.9</v>
      </c>
      <c r="Q553" s="3" t="s">
        <v>47</v>
      </c>
      <c r="T553" s="1">
        <f>1/(600+20*60)</f>
        <v>5.5555555555555556E-4</v>
      </c>
      <c r="U553" s="1"/>
      <c r="W553" s="1">
        <v>20</v>
      </c>
      <c r="Y553" s="7">
        <v>526</v>
      </c>
      <c r="Z553" s="7">
        <f t="shared" si="62"/>
        <v>2.7209857441537388</v>
      </c>
      <c r="AA553" s="30"/>
      <c r="AB553" s="2" t="s">
        <v>75</v>
      </c>
      <c r="AC553" s="4"/>
      <c r="AD553" s="4" t="s">
        <v>81</v>
      </c>
    </row>
    <row r="554" spans="1:30" s="2" customFormat="1" x14ac:dyDescent="0.2">
      <c r="A554" s="2" t="s">
        <v>199</v>
      </c>
      <c r="B554" s="2" t="s">
        <v>16</v>
      </c>
      <c r="C554" s="2" t="s">
        <v>18</v>
      </c>
      <c r="D554" s="1" t="s">
        <v>38</v>
      </c>
      <c r="E554" s="2" t="s">
        <v>202</v>
      </c>
      <c r="F554" s="2" t="s">
        <v>19</v>
      </c>
      <c r="G554" s="2" t="s">
        <v>39</v>
      </c>
      <c r="H554" s="2" t="s">
        <v>46</v>
      </c>
      <c r="J554" s="1">
        <v>1</v>
      </c>
      <c r="K554" s="1">
        <f t="shared" si="58"/>
        <v>1.3</v>
      </c>
      <c r="L554" s="1">
        <v>750</v>
      </c>
      <c r="M554" s="1">
        <v>100</v>
      </c>
      <c r="N554" s="5">
        <v>1.25</v>
      </c>
      <c r="Q554" s="3" t="s">
        <v>48</v>
      </c>
      <c r="T554" s="1">
        <f>1/480</f>
        <v>2.0833333333333333E-3</v>
      </c>
      <c r="U554" s="1"/>
      <c r="W554" s="1"/>
      <c r="Y554" s="7">
        <v>923</v>
      </c>
      <c r="Z554" s="7">
        <f t="shared" si="62"/>
        <v>2.9652017010259115</v>
      </c>
      <c r="AA554" s="30"/>
      <c r="AB554" s="2" t="s">
        <v>75</v>
      </c>
      <c r="AC554" s="4"/>
      <c r="AD554" s="4" t="s">
        <v>81</v>
      </c>
    </row>
    <row r="555" spans="1:30" s="2" customFormat="1" x14ac:dyDescent="0.2">
      <c r="A555" s="2" t="s">
        <v>199</v>
      </c>
      <c r="B555" s="2" t="s">
        <v>16</v>
      </c>
      <c r="C555" s="2" t="s">
        <v>18</v>
      </c>
      <c r="D555" s="1" t="s">
        <v>38</v>
      </c>
      <c r="E555" s="2" t="s">
        <v>202</v>
      </c>
      <c r="F555" s="2" t="s">
        <v>19</v>
      </c>
      <c r="G555" s="2" t="s">
        <v>39</v>
      </c>
      <c r="H555" s="2" t="s">
        <v>42</v>
      </c>
      <c r="I555" s="2" t="s">
        <v>74</v>
      </c>
      <c r="J555" s="1">
        <v>-1</v>
      </c>
      <c r="K555" s="1">
        <f t="shared" si="58"/>
        <v>-1.7</v>
      </c>
      <c r="L555" s="1">
        <v>950</v>
      </c>
      <c r="M555" s="1">
        <v>100</v>
      </c>
      <c r="N555" s="5">
        <v>0.7</v>
      </c>
      <c r="Q555" s="3" t="s">
        <v>47</v>
      </c>
      <c r="T555" s="1">
        <f>1/(600+20*60)</f>
        <v>5.5555555555555556E-4</v>
      </c>
      <c r="U555" s="1"/>
      <c r="W555" s="1">
        <v>20</v>
      </c>
      <c r="Y555" s="7">
        <v>1577</v>
      </c>
      <c r="Z555" s="7">
        <f t="shared" si="62"/>
        <v>3.1978316933289026</v>
      </c>
      <c r="AA555" s="30"/>
      <c r="AB555" s="2" t="s">
        <v>75</v>
      </c>
      <c r="AC555" s="4"/>
      <c r="AD555" s="4" t="s">
        <v>81</v>
      </c>
    </row>
    <row r="556" spans="1:30" s="2" customFormat="1" x14ac:dyDescent="0.2">
      <c r="A556" s="2" t="s">
        <v>199</v>
      </c>
      <c r="B556" s="2" t="s">
        <v>16</v>
      </c>
      <c r="C556" s="2" t="s">
        <v>18</v>
      </c>
      <c r="D556" s="1" t="s">
        <v>38</v>
      </c>
      <c r="E556" s="2" t="s">
        <v>202</v>
      </c>
      <c r="F556" s="2" t="s">
        <v>19</v>
      </c>
      <c r="G556" s="2" t="s">
        <v>39</v>
      </c>
      <c r="H556" s="2" t="s">
        <v>42</v>
      </c>
      <c r="J556" s="1">
        <v>-1</v>
      </c>
      <c r="K556" s="1">
        <f t="shared" si="58"/>
        <v>-1.3</v>
      </c>
      <c r="L556" s="1">
        <v>750</v>
      </c>
      <c r="M556" s="1">
        <v>100</v>
      </c>
      <c r="N556" s="5">
        <v>1.4</v>
      </c>
      <c r="Q556" s="3" t="s">
        <v>47</v>
      </c>
      <c r="T556" s="1">
        <f t="shared" ref="T556" si="66">1/480</f>
        <v>2.0833333333333333E-3</v>
      </c>
      <c r="U556" s="1"/>
      <c r="W556" s="1"/>
      <c r="Y556" s="7">
        <v>577</v>
      </c>
      <c r="Z556" s="7">
        <f t="shared" si="62"/>
        <v>2.7611758131557314</v>
      </c>
      <c r="AA556" s="30"/>
      <c r="AB556" s="2" t="s">
        <v>75</v>
      </c>
      <c r="AC556" s="4"/>
      <c r="AD556" s="4" t="s">
        <v>81</v>
      </c>
    </row>
    <row r="557" spans="1:30" s="2" customFormat="1" x14ac:dyDescent="0.2">
      <c r="A557" s="2" t="s">
        <v>199</v>
      </c>
      <c r="B557" s="2" t="s">
        <v>16</v>
      </c>
      <c r="C557" s="2" t="s">
        <v>18</v>
      </c>
      <c r="D557" s="1" t="s">
        <v>38</v>
      </c>
      <c r="E557" s="2" t="s">
        <v>202</v>
      </c>
      <c r="F557" s="2" t="s">
        <v>19</v>
      </c>
      <c r="G557" s="2" t="s">
        <v>39</v>
      </c>
      <c r="H557" s="2" t="s">
        <v>42</v>
      </c>
      <c r="I557" s="2" t="s">
        <v>74</v>
      </c>
      <c r="J557" s="1">
        <v>-1</v>
      </c>
      <c r="K557" s="1">
        <f t="shared" si="58"/>
        <v>-1.3</v>
      </c>
      <c r="L557" s="1">
        <v>750</v>
      </c>
      <c r="M557" s="1">
        <v>100</v>
      </c>
      <c r="N557" s="5">
        <v>1.4</v>
      </c>
      <c r="Q557" s="3" t="s">
        <v>47</v>
      </c>
      <c r="T557" s="1">
        <f>1/(480+20*60)</f>
        <v>5.9523809523809529E-4</v>
      </c>
      <c r="U557" s="1"/>
      <c r="W557" s="1">
        <v>20</v>
      </c>
      <c r="Y557" s="7">
        <v>229</v>
      </c>
      <c r="Z557" s="7">
        <f t="shared" si="62"/>
        <v>2.3598354823398879</v>
      </c>
      <c r="AA557" s="30"/>
      <c r="AB557" s="2" t="s">
        <v>75</v>
      </c>
      <c r="AC557" s="4"/>
      <c r="AD557" s="4" t="s">
        <v>81</v>
      </c>
    </row>
    <row r="558" spans="1:30" s="2" customFormat="1" x14ac:dyDescent="0.2">
      <c r="A558" s="2" t="s">
        <v>199</v>
      </c>
      <c r="B558" s="2" t="s">
        <v>16</v>
      </c>
      <c r="C558" s="2" t="s">
        <v>18</v>
      </c>
      <c r="D558" s="1" t="s">
        <v>45</v>
      </c>
      <c r="E558" s="2" t="s">
        <v>202</v>
      </c>
      <c r="F558" s="2" t="s">
        <v>19</v>
      </c>
      <c r="G558" s="2" t="s">
        <v>39</v>
      </c>
      <c r="H558" s="2" t="s">
        <v>42</v>
      </c>
      <c r="I558" s="2" t="s">
        <v>74</v>
      </c>
      <c r="J558" s="1">
        <v>-1</v>
      </c>
      <c r="K558" s="1">
        <f t="shared" ref="K558:K579" si="67">(L558-M558)/$K$2*J558</f>
        <v>-1.7</v>
      </c>
      <c r="L558" s="1">
        <v>950</v>
      </c>
      <c r="M558" s="1">
        <v>100</v>
      </c>
      <c r="N558" s="5">
        <v>1</v>
      </c>
      <c r="Q558" s="3" t="s">
        <v>47</v>
      </c>
      <c r="T558" s="1">
        <f>1/(600+20*60)</f>
        <v>5.5555555555555556E-4</v>
      </c>
      <c r="U558" s="1"/>
      <c r="W558" s="1">
        <v>20</v>
      </c>
      <c r="Y558" s="7">
        <v>92</v>
      </c>
      <c r="Z558" s="7">
        <f t="shared" si="62"/>
        <v>1.9637878273455551</v>
      </c>
      <c r="AA558" s="30"/>
      <c r="AB558" s="2" t="s">
        <v>75</v>
      </c>
      <c r="AC558" s="4"/>
      <c r="AD558" s="4" t="s">
        <v>81</v>
      </c>
    </row>
    <row r="559" spans="1:30" s="2" customFormat="1" x14ac:dyDescent="0.2">
      <c r="A559" s="2" t="s">
        <v>199</v>
      </c>
      <c r="B559" s="2" t="s">
        <v>16</v>
      </c>
      <c r="C559" s="2" t="s">
        <v>18</v>
      </c>
      <c r="D559" s="1" t="s">
        <v>45</v>
      </c>
      <c r="E559" s="2" t="s">
        <v>202</v>
      </c>
      <c r="F559" s="2" t="s">
        <v>19</v>
      </c>
      <c r="G559" s="2" t="s">
        <v>39</v>
      </c>
      <c r="H559" s="2" t="s">
        <v>42</v>
      </c>
      <c r="J559" s="1">
        <v>-1</v>
      </c>
      <c r="K559" s="1">
        <f t="shared" si="67"/>
        <v>-1.7</v>
      </c>
      <c r="L559" s="1">
        <v>950</v>
      </c>
      <c r="M559" s="1">
        <v>100</v>
      </c>
      <c r="N559" s="5">
        <v>0.7</v>
      </c>
      <c r="Q559" s="3" t="s">
        <v>47</v>
      </c>
      <c r="T559" s="1">
        <f t="shared" ref="T559:T563" si="68">1/600</f>
        <v>1.6666666666666668E-3</v>
      </c>
      <c r="U559" s="1"/>
      <c r="W559" s="1"/>
      <c r="Y559" s="7">
        <v>620</v>
      </c>
      <c r="Z559" s="7">
        <f t="shared" si="62"/>
        <v>2.7923916894982539</v>
      </c>
      <c r="AA559" s="30"/>
      <c r="AB559" s="2" t="s">
        <v>75</v>
      </c>
      <c r="AC559" s="4"/>
      <c r="AD559" s="4" t="s">
        <v>81</v>
      </c>
    </row>
    <row r="560" spans="1:30" s="2" customFormat="1" x14ac:dyDescent="0.2">
      <c r="A560" s="2" t="s">
        <v>199</v>
      </c>
      <c r="B560" s="2" t="s">
        <v>16</v>
      </c>
      <c r="C560" s="2" t="s">
        <v>18</v>
      </c>
      <c r="D560" s="1" t="s">
        <v>45</v>
      </c>
      <c r="E560" s="2" t="s">
        <v>202</v>
      </c>
      <c r="F560" s="2" t="s">
        <v>19</v>
      </c>
      <c r="G560" s="2" t="s">
        <v>39</v>
      </c>
      <c r="H560" s="2" t="s">
        <v>42</v>
      </c>
      <c r="I560" s="2" t="s">
        <v>74</v>
      </c>
      <c r="J560" s="1">
        <v>-1</v>
      </c>
      <c r="K560" s="1">
        <f t="shared" si="67"/>
        <v>-1.7</v>
      </c>
      <c r="L560" s="1">
        <v>950</v>
      </c>
      <c r="M560" s="1">
        <v>100</v>
      </c>
      <c r="N560" s="5">
        <v>0.7</v>
      </c>
      <c r="Q560" s="3" t="s">
        <v>47</v>
      </c>
      <c r="T560" s="1">
        <f>1/(600+20*60)</f>
        <v>5.5555555555555556E-4</v>
      </c>
      <c r="U560" s="1"/>
      <c r="W560" s="1">
        <v>20</v>
      </c>
      <c r="Y560" s="7">
        <v>247</v>
      </c>
      <c r="Z560" s="7">
        <f t="shared" si="62"/>
        <v>2.3926969532596658</v>
      </c>
      <c r="AA560" s="30"/>
      <c r="AB560" s="2" t="s">
        <v>75</v>
      </c>
      <c r="AC560" s="4"/>
      <c r="AD560" s="4" t="s">
        <v>81</v>
      </c>
    </row>
    <row r="561" spans="1:30" s="2" customFormat="1" x14ac:dyDescent="0.2">
      <c r="A561" s="2" t="s">
        <v>199</v>
      </c>
      <c r="B561" s="2" t="s">
        <v>16</v>
      </c>
      <c r="C561" s="2" t="s">
        <v>18</v>
      </c>
      <c r="D561" s="1" t="s">
        <v>45</v>
      </c>
      <c r="E561" s="2" t="s">
        <v>202</v>
      </c>
      <c r="F561" s="2" t="s">
        <v>19</v>
      </c>
      <c r="G561" s="2" t="s">
        <v>39</v>
      </c>
      <c r="H561" s="2" t="s">
        <v>42</v>
      </c>
      <c r="J561" s="1">
        <v>-1</v>
      </c>
      <c r="K561" s="1">
        <f t="shared" si="67"/>
        <v>-1.7</v>
      </c>
      <c r="L561" s="1">
        <v>950</v>
      </c>
      <c r="M561" s="1">
        <v>100</v>
      </c>
      <c r="N561" s="5">
        <v>1</v>
      </c>
      <c r="Q561" s="3" t="s">
        <v>47</v>
      </c>
      <c r="T561" s="1">
        <f t="shared" si="68"/>
        <v>1.6666666666666668E-3</v>
      </c>
      <c r="U561" s="1"/>
      <c r="W561" s="1"/>
      <c r="Y561" s="7">
        <v>178</v>
      </c>
      <c r="Z561" s="7">
        <f t="shared" si="62"/>
        <v>2.2504200023088936</v>
      </c>
      <c r="AA561" s="30"/>
      <c r="AB561" s="2" t="s">
        <v>75</v>
      </c>
      <c r="AC561" s="4"/>
      <c r="AD561" s="4" t="s">
        <v>81</v>
      </c>
    </row>
    <row r="562" spans="1:30" s="2" customFormat="1" x14ac:dyDescent="0.2">
      <c r="A562" s="2" t="s">
        <v>199</v>
      </c>
      <c r="B562" s="2" t="s">
        <v>16</v>
      </c>
      <c r="C562" s="2" t="s">
        <v>18</v>
      </c>
      <c r="D562" s="1" t="s">
        <v>45</v>
      </c>
      <c r="E562" s="2" t="s">
        <v>202</v>
      </c>
      <c r="F562" s="2" t="s">
        <v>19</v>
      </c>
      <c r="G562" s="2" t="s">
        <v>39</v>
      </c>
      <c r="H562" s="2" t="s">
        <v>42</v>
      </c>
      <c r="I562" s="2" t="s">
        <v>74</v>
      </c>
      <c r="J562" s="1">
        <v>-1</v>
      </c>
      <c r="K562" s="1">
        <f t="shared" si="67"/>
        <v>-1.7</v>
      </c>
      <c r="L562" s="1">
        <v>950</v>
      </c>
      <c r="M562" s="1">
        <v>100</v>
      </c>
      <c r="N562" s="5">
        <v>0.6</v>
      </c>
      <c r="Q562" s="3" t="s">
        <v>47</v>
      </c>
      <c r="T562" s="1">
        <f>1/(600+20*60)</f>
        <v>5.5555555555555556E-4</v>
      </c>
      <c r="U562" s="1"/>
      <c r="W562" s="1">
        <v>20</v>
      </c>
      <c r="Y562" s="7">
        <v>777</v>
      </c>
      <c r="Z562" s="7">
        <f t="shared" si="62"/>
        <v>2.8904210188009141</v>
      </c>
      <c r="AA562" s="30"/>
      <c r="AB562" s="2" t="s">
        <v>75</v>
      </c>
      <c r="AC562" s="4"/>
      <c r="AD562" s="4" t="s">
        <v>81</v>
      </c>
    </row>
    <row r="563" spans="1:30" s="2" customFormat="1" x14ac:dyDescent="0.2">
      <c r="A563" s="2" t="s">
        <v>199</v>
      </c>
      <c r="B563" s="2" t="s">
        <v>16</v>
      </c>
      <c r="C563" s="2" t="s">
        <v>18</v>
      </c>
      <c r="D563" s="1" t="s">
        <v>45</v>
      </c>
      <c r="E563" s="2" t="s">
        <v>202</v>
      </c>
      <c r="F563" s="2" t="s">
        <v>19</v>
      </c>
      <c r="G563" s="2" t="s">
        <v>39</v>
      </c>
      <c r="H563" s="2" t="s">
        <v>42</v>
      </c>
      <c r="J563" s="1">
        <v>-1</v>
      </c>
      <c r="K563" s="1">
        <f t="shared" si="67"/>
        <v>-1.7</v>
      </c>
      <c r="L563" s="1">
        <v>950</v>
      </c>
      <c r="M563" s="1">
        <v>100</v>
      </c>
      <c r="N563" s="5">
        <v>0.6</v>
      </c>
      <c r="Q563" s="3" t="s">
        <v>47</v>
      </c>
      <c r="T563" s="1">
        <f t="shared" si="68"/>
        <v>1.6666666666666668E-3</v>
      </c>
      <c r="U563" s="1"/>
      <c r="W563" s="1"/>
      <c r="Y563" s="7">
        <v>1133</v>
      </c>
      <c r="Z563" s="7">
        <f t="shared" si="62"/>
        <v>3.0542299098633969</v>
      </c>
      <c r="AA563" s="30"/>
      <c r="AB563" s="2" t="s">
        <v>75</v>
      </c>
      <c r="AC563" s="4"/>
      <c r="AD563" s="4" t="s">
        <v>81</v>
      </c>
    </row>
    <row r="564" spans="1:30" s="2" customFormat="1" x14ac:dyDescent="0.2">
      <c r="A564" s="2" t="s">
        <v>199</v>
      </c>
      <c r="B564" s="2" t="s">
        <v>16</v>
      </c>
      <c r="C564" s="2" t="s">
        <v>18</v>
      </c>
      <c r="D564" s="1" t="s">
        <v>45</v>
      </c>
      <c r="E564" s="2" t="s">
        <v>202</v>
      </c>
      <c r="F564" s="2" t="s">
        <v>19</v>
      </c>
      <c r="G564" s="2" t="s">
        <v>39</v>
      </c>
      <c r="H564" s="2" t="s">
        <v>42</v>
      </c>
      <c r="I564" s="2" t="s">
        <v>74</v>
      </c>
      <c r="J564" s="1">
        <v>-1</v>
      </c>
      <c r="K564" s="1">
        <f t="shared" si="67"/>
        <v>-1.7</v>
      </c>
      <c r="L564" s="1">
        <v>950</v>
      </c>
      <c r="M564" s="1">
        <v>100</v>
      </c>
      <c r="N564" s="5">
        <v>0.6</v>
      </c>
      <c r="Q564" s="3" t="s">
        <v>47</v>
      </c>
      <c r="T564" s="1">
        <f>1/(600+20*60)</f>
        <v>5.5555555555555556E-4</v>
      </c>
      <c r="U564" s="1"/>
      <c r="W564" s="1">
        <v>20</v>
      </c>
      <c r="Y564" s="7">
        <v>762</v>
      </c>
      <c r="Z564" s="7">
        <f t="shared" si="62"/>
        <v>2.8819549713396002</v>
      </c>
      <c r="AA564" s="30"/>
      <c r="AB564" s="2" t="s">
        <v>75</v>
      </c>
      <c r="AC564" s="4"/>
      <c r="AD564" s="4" t="s">
        <v>81</v>
      </c>
    </row>
    <row r="565" spans="1:30" s="2" customFormat="1" x14ac:dyDescent="0.2">
      <c r="A565" s="2" t="s">
        <v>199</v>
      </c>
      <c r="B565" s="2" t="s">
        <v>16</v>
      </c>
      <c r="C565" s="2" t="s">
        <v>18</v>
      </c>
      <c r="D565" s="1" t="s">
        <v>38</v>
      </c>
      <c r="E565" s="2" t="s">
        <v>202</v>
      </c>
      <c r="F565" s="2" t="s">
        <v>19</v>
      </c>
      <c r="G565" s="2" t="s">
        <v>39</v>
      </c>
      <c r="H565" s="2" t="s">
        <v>46</v>
      </c>
      <c r="J565" s="1">
        <v>1</v>
      </c>
      <c r="K565" s="1">
        <f t="shared" si="67"/>
        <v>1.7</v>
      </c>
      <c r="L565" s="1">
        <v>950</v>
      </c>
      <c r="M565" s="1">
        <v>100</v>
      </c>
      <c r="N565" s="5">
        <v>0.9</v>
      </c>
      <c r="Q565" s="3" t="s">
        <v>48</v>
      </c>
      <c r="T565" s="1">
        <f>1/600</f>
        <v>1.6666666666666668E-3</v>
      </c>
      <c r="U565" s="1"/>
      <c r="W565" s="1"/>
      <c r="Y565" s="7">
        <v>790</v>
      </c>
      <c r="Z565" s="7">
        <f t="shared" si="62"/>
        <v>2.8976270912904414</v>
      </c>
      <c r="AA565" s="30"/>
      <c r="AB565" s="2" t="s">
        <v>75</v>
      </c>
      <c r="AC565" s="4"/>
      <c r="AD565" s="4" t="s">
        <v>78</v>
      </c>
    </row>
    <row r="566" spans="1:30" s="2" customFormat="1" x14ac:dyDescent="0.2">
      <c r="A566" s="2">
        <v>53</v>
      </c>
      <c r="B566" s="2" t="s">
        <v>16</v>
      </c>
      <c r="C566" s="2" t="s">
        <v>18</v>
      </c>
      <c r="D566" s="1" t="s">
        <v>38</v>
      </c>
      <c r="E566" s="2" t="s">
        <v>212</v>
      </c>
      <c r="F566" s="2" t="s">
        <v>19</v>
      </c>
      <c r="G566" s="2" t="s">
        <v>39</v>
      </c>
      <c r="H566" s="2" t="s">
        <v>42</v>
      </c>
      <c r="J566" s="1">
        <v>-1</v>
      </c>
      <c r="K566" s="1">
        <f t="shared" si="67"/>
        <v>-0.5</v>
      </c>
      <c r="L566" s="1">
        <v>750</v>
      </c>
      <c r="M566" s="1">
        <v>500</v>
      </c>
      <c r="N566" s="5">
        <v>1.2</v>
      </c>
      <c r="Q566" s="3" t="s">
        <v>47</v>
      </c>
      <c r="T566" s="1">
        <f>1/480</f>
        <v>2.0833333333333333E-3</v>
      </c>
      <c r="U566" s="1"/>
      <c r="W566" s="1"/>
      <c r="Y566" s="7">
        <v>8000</v>
      </c>
      <c r="Z566" s="7">
        <f t="shared" si="62"/>
        <v>3.9030899869919433</v>
      </c>
      <c r="AA566" s="30"/>
      <c r="AB566" s="2" t="s">
        <v>75</v>
      </c>
      <c r="AC566" s="4"/>
      <c r="AD566" s="4" t="s">
        <v>81</v>
      </c>
    </row>
    <row r="567" spans="1:30" s="2" customFormat="1" x14ac:dyDescent="0.2">
      <c r="A567" s="2">
        <v>53</v>
      </c>
      <c r="B567" s="2" t="s">
        <v>16</v>
      </c>
      <c r="C567" s="2" t="s">
        <v>18</v>
      </c>
      <c r="D567" s="1" t="s">
        <v>38</v>
      </c>
      <c r="E567" s="2" t="s">
        <v>212</v>
      </c>
      <c r="F567" s="2" t="s">
        <v>19</v>
      </c>
      <c r="G567" s="2" t="s">
        <v>39</v>
      </c>
      <c r="H567" s="2" t="s">
        <v>42</v>
      </c>
      <c r="J567" s="1">
        <v>-1</v>
      </c>
      <c r="K567" s="1">
        <f t="shared" si="67"/>
        <v>-0.7</v>
      </c>
      <c r="L567" s="1">
        <v>850</v>
      </c>
      <c r="M567" s="1">
        <v>500</v>
      </c>
      <c r="N567" s="5">
        <v>1.1000000000000001</v>
      </c>
      <c r="Q567" s="3" t="s">
        <v>47</v>
      </c>
      <c r="T567" s="1">
        <f>1/140</f>
        <v>7.1428571428571426E-3</v>
      </c>
      <c r="U567" s="1"/>
      <c r="W567" s="1"/>
      <c r="Y567" s="7">
        <v>4000</v>
      </c>
      <c r="Z567" s="7">
        <f t="shared" si="62"/>
        <v>3.6020599913279621</v>
      </c>
      <c r="AA567" s="30"/>
      <c r="AB567" s="2" t="s">
        <v>75</v>
      </c>
      <c r="AC567" s="4"/>
      <c r="AD567" s="4" t="s">
        <v>81</v>
      </c>
    </row>
    <row r="568" spans="1:30" s="2" customFormat="1" x14ac:dyDescent="0.2">
      <c r="A568" s="2">
        <v>66</v>
      </c>
      <c r="B568" s="2" t="s">
        <v>89</v>
      </c>
      <c r="C568" s="2" t="s">
        <v>17</v>
      </c>
      <c r="D568" s="1" t="s">
        <v>23</v>
      </c>
      <c r="F568" s="2" t="s">
        <v>19</v>
      </c>
      <c r="G568" s="2" t="s">
        <v>20</v>
      </c>
      <c r="I568" s="2" t="s">
        <v>73</v>
      </c>
      <c r="J568" s="1">
        <v>0</v>
      </c>
      <c r="K568" s="1">
        <f t="shared" si="67"/>
        <v>0</v>
      </c>
      <c r="L568" s="1">
        <v>750</v>
      </c>
      <c r="M568" s="1">
        <v>750</v>
      </c>
      <c r="N568" s="5">
        <v>1.2</v>
      </c>
      <c r="Q568" s="3" t="s">
        <v>48</v>
      </c>
      <c r="T568" s="1">
        <f>1/4</f>
        <v>0.25</v>
      </c>
      <c r="U568" s="1">
        <f>1/60</f>
        <v>1.6666666666666666E-2</v>
      </c>
      <c r="W568" s="1">
        <f>1/60</f>
        <v>1.6666666666666666E-2</v>
      </c>
      <c r="Y568" s="7">
        <v>7991</v>
      </c>
      <c r="Z568" s="7">
        <f t="shared" si="62"/>
        <v>3.9026011306665311</v>
      </c>
      <c r="AA568" s="30"/>
      <c r="AB568" s="2" t="s">
        <v>94</v>
      </c>
      <c r="AC568" s="4"/>
      <c r="AD568" s="4" t="s">
        <v>213</v>
      </c>
    </row>
    <row r="569" spans="1:30" s="2" customFormat="1" x14ac:dyDescent="0.2">
      <c r="A569" s="2">
        <v>66</v>
      </c>
      <c r="B569" s="2" t="s">
        <v>89</v>
      </c>
      <c r="C569" s="2" t="s">
        <v>17</v>
      </c>
      <c r="D569" s="1" t="s">
        <v>23</v>
      </c>
      <c r="F569" s="2" t="s">
        <v>19</v>
      </c>
      <c r="G569" s="2" t="s">
        <v>20</v>
      </c>
      <c r="I569" s="2" t="s">
        <v>73</v>
      </c>
      <c r="J569" s="1">
        <v>0</v>
      </c>
      <c r="K569" s="1">
        <f t="shared" si="67"/>
        <v>0</v>
      </c>
      <c r="L569" s="1">
        <v>750</v>
      </c>
      <c r="M569" s="1">
        <v>750</v>
      </c>
      <c r="N569" s="5">
        <v>1</v>
      </c>
      <c r="Q569" s="3" t="s">
        <v>48</v>
      </c>
      <c r="T569" s="1">
        <f t="shared" ref="T569:T571" si="69">1/4</f>
        <v>0.25</v>
      </c>
      <c r="U569" s="1">
        <f t="shared" ref="U569:U571" si="70">1/60</f>
        <v>1.6666666666666666E-2</v>
      </c>
      <c r="W569" s="1">
        <f t="shared" ref="W569:W571" si="71">1/60</f>
        <v>1.6666666666666666E-2</v>
      </c>
      <c r="Y569" s="7">
        <v>27523</v>
      </c>
      <c r="Z569" s="7">
        <f t="shared" si="62"/>
        <v>4.4396957701316468</v>
      </c>
      <c r="AA569" s="30"/>
      <c r="AB569" s="2" t="s">
        <v>94</v>
      </c>
      <c r="AC569" s="4"/>
      <c r="AD569" s="4" t="s">
        <v>213</v>
      </c>
    </row>
    <row r="570" spans="1:30" s="2" customFormat="1" x14ac:dyDescent="0.2">
      <c r="A570" s="2">
        <v>66</v>
      </c>
      <c r="B570" s="2" t="s">
        <v>89</v>
      </c>
      <c r="C570" s="2" t="s">
        <v>17</v>
      </c>
      <c r="D570" s="1" t="s">
        <v>23</v>
      </c>
      <c r="F570" s="2" t="s">
        <v>19</v>
      </c>
      <c r="G570" s="2" t="s">
        <v>20</v>
      </c>
      <c r="I570" s="2" t="s">
        <v>73</v>
      </c>
      <c r="J570" s="1">
        <v>0</v>
      </c>
      <c r="K570" s="1">
        <f t="shared" si="67"/>
        <v>0</v>
      </c>
      <c r="L570" s="1">
        <v>850</v>
      </c>
      <c r="M570" s="1">
        <v>850</v>
      </c>
      <c r="N570" s="5">
        <v>1.2</v>
      </c>
      <c r="Q570" s="3" t="s">
        <v>48</v>
      </c>
      <c r="T570" s="1">
        <f t="shared" si="69"/>
        <v>0.25</v>
      </c>
      <c r="U570" s="1">
        <f t="shared" si="70"/>
        <v>1.6666666666666666E-2</v>
      </c>
      <c r="W570" s="1">
        <f t="shared" si="71"/>
        <v>1.6666666666666666E-2</v>
      </c>
      <c r="Y570" s="7">
        <v>8082</v>
      </c>
      <c r="Z570" s="7">
        <f t="shared" si="62"/>
        <v>3.9075188461066288</v>
      </c>
      <c r="AA570" s="30"/>
      <c r="AB570" s="2" t="s">
        <v>94</v>
      </c>
      <c r="AC570" s="4"/>
      <c r="AD570" s="4" t="s">
        <v>213</v>
      </c>
    </row>
    <row r="571" spans="1:30" s="2" customFormat="1" x14ac:dyDescent="0.2">
      <c r="A571" s="2">
        <v>66</v>
      </c>
      <c r="B571" s="2" t="s">
        <v>89</v>
      </c>
      <c r="C571" s="2" t="s">
        <v>17</v>
      </c>
      <c r="D571" s="1" t="s">
        <v>23</v>
      </c>
      <c r="F571" s="2" t="s">
        <v>19</v>
      </c>
      <c r="G571" s="2" t="s">
        <v>20</v>
      </c>
      <c r="I571" s="2" t="s">
        <v>73</v>
      </c>
      <c r="J571" s="1">
        <v>0</v>
      </c>
      <c r="K571" s="1">
        <f t="shared" si="67"/>
        <v>0</v>
      </c>
      <c r="L571" s="1">
        <v>850</v>
      </c>
      <c r="M571" s="1">
        <v>850</v>
      </c>
      <c r="N571" s="5">
        <v>0.8</v>
      </c>
      <c r="Q571" s="3" t="s">
        <v>48</v>
      </c>
      <c r="T571" s="1">
        <f t="shared" si="69"/>
        <v>0.25</v>
      </c>
      <c r="U571" s="1">
        <f t="shared" si="70"/>
        <v>1.6666666666666666E-2</v>
      </c>
      <c r="W571" s="1">
        <f t="shared" si="71"/>
        <v>1.6666666666666666E-2</v>
      </c>
      <c r="Y571" s="7">
        <v>82340</v>
      </c>
      <c r="Z571" s="7">
        <f t="shared" si="62"/>
        <v>4.9156108626614667</v>
      </c>
      <c r="AA571" s="30"/>
      <c r="AB571" s="2" t="s">
        <v>94</v>
      </c>
      <c r="AC571" s="4"/>
      <c r="AD571" s="4" t="s">
        <v>213</v>
      </c>
    </row>
    <row r="572" spans="1:30" s="2" customFormat="1" x14ac:dyDescent="0.2">
      <c r="A572" s="2">
        <v>67</v>
      </c>
      <c r="B572" s="2" t="s">
        <v>15</v>
      </c>
      <c r="C572" s="2" t="s">
        <v>17</v>
      </c>
      <c r="D572" s="1" t="s">
        <v>23</v>
      </c>
      <c r="F572" s="2" t="s">
        <v>19</v>
      </c>
      <c r="G572" s="2" t="s">
        <v>39</v>
      </c>
      <c r="H572" s="2" t="s">
        <v>46</v>
      </c>
      <c r="J572" s="1">
        <v>1</v>
      </c>
      <c r="K572" s="1">
        <f t="shared" si="67"/>
        <v>1.5</v>
      </c>
      <c r="L572" s="1">
        <v>850</v>
      </c>
      <c r="M572" s="1">
        <v>100</v>
      </c>
      <c r="N572" s="5">
        <v>1</v>
      </c>
      <c r="Q572" s="3" t="s">
        <v>48</v>
      </c>
      <c r="T572" s="1">
        <f>1/(750*2/2.83)</f>
        <v>1.8866666666666667E-3</v>
      </c>
      <c r="U572" s="1"/>
      <c r="W572" s="1"/>
      <c r="Y572" s="7">
        <v>4141</v>
      </c>
      <c r="Z572" s="7">
        <f t="shared" si="62"/>
        <v>3.6171052305023781</v>
      </c>
      <c r="AA572" s="30"/>
      <c r="AB572" s="2" t="s">
        <v>21</v>
      </c>
      <c r="AC572" s="4"/>
      <c r="AD572" s="4" t="s">
        <v>220</v>
      </c>
    </row>
    <row r="573" spans="1:30" s="2" customFormat="1" x14ac:dyDescent="0.2">
      <c r="A573" s="2">
        <v>67</v>
      </c>
      <c r="B573" s="2" t="s">
        <v>15</v>
      </c>
      <c r="C573" s="2" t="s">
        <v>17</v>
      </c>
      <c r="D573" s="1" t="s">
        <v>23</v>
      </c>
      <c r="F573" s="2" t="s">
        <v>19</v>
      </c>
      <c r="G573" s="2" t="s">
        <v>39</v>
      </c>
      <c r="H573" s="2" t="s">
        <v>46</v>
      </c>
      <c r="J573" s="1">
        <v>1</v>
      </c>
      <c r="K573" s="1">
        <f t="shared" si="67"/>
        <v>1.5</v>
      </c>
      <c r="L573" s="1">
        <v>850</v>
      </c>
      <c r="M573" s="1">
        <v>100</v>
      </c>
      <c r="N573" s="5">
        <v>1.3</v>
      </c>
      <c r="Q573" s="3" t="s">
        <v>48</v>
      </c>
      <c r="T573" s="1">
        <f t="shared" ref="T573:T575" si="72">1/(750*2/2.83)</f>
        <v>1.8866666666666667E-3</v>
      </c>
      <c r="U573" s="1"/>
      <c r="W573" s="1"/>
      <c r="Y573" s="7">
        <v>623</v>
      </c>
      <c r="Z573" s="7">
        <f t="shared" si="62"/>
        <v>2.7944880466591693</v>
      </c>
      <c r="AA573" s="30"/>
      <c r="AB573" s="2" t="s">
        <v>21</v>
      </c>
      <c r="AC573" s="4"/>
      <c r="AD573" s="4" t="s">
        <v>220</v>
      </c>
    </row>
    <row r="574" spans="1:30" s="2" customFormat="1" x14ac:dyDescent="0.2">
      <c r="A574" s="2">
        <v>67</v>
      </c>
      <c r="B574" s="2" t="s">
        <v>15</v>
      </c>
      <c r="C574" s="2" t="s">
        <v>17</v>
      </c>
      <c r="D574" s="1" t="s">
        <v>23</v>
      </c>
      <c r="F574" s="2" t="s">
        <v>19</v>
      </c>
      <c r="G574" s="2" t="s">
        <v>39</v>
      </c>
      <c r="H574" s="2" t="s">
        <v>42</v>
      </c>
      <c r="J574" s="1">
        <v>-1</v>
      </c>
      <c r="K574" s="1">
        <f t="shared" si="67"/>
        <v>-1.5</v>
      </c>
      <c r="L574" s="1">
        <v>850</v>
      </c>
      <c r="M574" s="1">
        <v>100</v>
      </c>
      <c r="N574" s="5">
        <v>1</v>
      </c>
      <c r="Q574" s="3" t="s">
        <v>47</v>
      </c>
      <c r="T574" s="1">
        <f t="shared" si="72"/>
        <v>1.8866666666666667E-3</v>
      </c>
      <c r="U574" s="1"/>
      <c r="W574" s="1"/>
      <c r="Y574" s="7">
        <v>4048</v>
      </c>
      <c r="Z574" s="7">
        <f t="shared" si="62"/>
        <v>3.6072405038317426</v>
      </c>
      <c r="AA574" s="30"/>
      <c r="AB574" s="2" t="s">
        <v>21</v>
      </c>
      <c r="AC574" s="4"/>
      <c r="AD574" s="4" t="s">
        <v>220</v>
      </c>
    </row>
    <row r="575" spans="1:30" s="2" customFormat="1" x14ac:dyDescent="0.2">
      <c r="A575" s="2">
        <v>67</v>
      </c>
      <c r="B575" s="2" t="s">
        <v>15</v>
      </c>
      <c r="C575" s="2" t="s">
        <v>17</v>
      </c>
      <c r="D575" s="1" t="s">
        <v>23</v>
      </c>
      <c r="F575" s="2" t="s">
        <v>19</v>
      </c>
      <c r="G575" s="2" t="s">
        <v>39</v>
      </c>
      <c r="H575" s="2" t="s">
        <v>42</v>
      </c>
      <c r="J575" s="1">
        <v>-1</v>
      </c>
      <c r="K575" s="1">
        <f t="shared" si="67"/>
        <v>-1.5</v>
      </c>
      <c r="L575" s="1">
        <v>850</v>
      </c>
      <c r="M575" s="1">
        <v>100</v>
      </c>
      <c r="N575" s="5">
        <v>1.3</v>
      </c>
      <c r="Q575" s="3" t="s">
        <v>47</v>
      </c>
      <c r="T575" s="1">
        <f t="shared" si="72"/>
        <v>1.8866666666666667E-3</v>
      </c>
      <c r="U575" s="1"/>
      <c r="W575" s="1"/>
      <c r="Y575" s="7">
        <v>519</v>
      </c>
      <c r="Z575" s="7">
        <f t="shared" si="62"/>
        <v>2.7151673578484576</v>
      </c>
      <c r="AA575" s="30"/>
      <c r="AB575" s="2" t="s">
        <v>21</v>
      </c>
      <c r="AC575" s="4"/>
      <c r="AD575" s="4" t="s">
        <v>220</v>
      </c>
    </row>
    <row r="576" spans="1:30" s="2" customFormat="1" x14ac:dyDescent="0.2">
      <c r="A576" s="2">
        <v>67</v>
      </c>
      <c r="B576" s="2" t="s">
        <v>15</v>
      </c>
      <c r="C576" s="2" t="s">
        <v>17</v>
      </c>
      <c r="D576" s="1" t="s">
        <v>23</v>
      </c>
      <c r="F576" s="2" t="s">
        <v>19</v>
      </c>
      <c r="G576" s="2" t="s">
        <v>39</v>
      </c>
      <c r="H576" s="2" t="s">
        <v>46</v>
      </c>
      <c r="J576" s="1">
        <v>1</v>
      </c>
      <c r="K576" s="1">
        <f t="shared" si="67"/>
        <v>1.9</v>
      </c>
      <c r="L576" s="1">
        <v>1050</v>
      </c>
      <c r="M576" s="1">
        <v>100</v>
      </c>
      <c r="N576" s="5">
        <v>0.8</v>
      </c>
      <c r="Q576" s="3" t="s">
        <v>48</v>
      </c>
      <c r="T576" s="1">
        <f>1/(950*2/2.83)</f>
        <v>1.4894736842105264E-3</v>
      </c>
      <c r="U576" s="1"/>
      <c r="W576" s="1"/>
      <c r="Y576" s="7">
        <v>466</v>
      </c>
      <c r="Z576" s="7">
        <f t="shared" si="62"/>
        <v>2.6683859166899997</v>
      </c>
      <c r="AA576" s="30"/>
      <c r="AB576" s="2" t="s">
        <v>21</v>
      </c>
      <c r="AC576" s="4"/>
      <c r="AD576" s="4" t="s">
        <v>220</v>
      </c>
    </row>
    <row r="577" spans="1:30" s="2" customFormat="1" x14ac:dyDescent="0.2">
      <c r="A577" s="2">
        <v>67</v>
      </c>
      <c r="B577" s="2" t="s">
        <v>15</v>
      </c>
      <c r="C577" s="2" t="s">
        <v>17</v>
      </c>
      <c r="D577" s="1" t="s">
        <v>23</v>
      </c>
      <c r="F577" s="2" t="s">
        <v>19</v>
      </c>
      <c r="G577" s="2" t="s">
        <v>39</v>
      </c>
      <c r="H577" s="2" t="s">
        <v>46</v>
      </c>
      <c r="J577" s="1">
        <v>1</v>
      </c>
      <c r="K577" s="1">
        <f t="shared" si="67"/>
        <v>1.9</v>
      </c>
      <c r="L577" s="1">
        <v>1050</v>
      </c>
      <c r="M577" s="1">
        <v>100</v>
      </c>
      <c r="N577" s="5">
        <v>1</v>
      </c>
      <c r="Q577" s="3" t="s">
        <v>48</v>
      </c>
      <c r="T577" s="1">
        <f t="shared" ref="T577:T579" si="73">1/(950*2/2.83)</f>
        <v>1.4894736842105264E-3</v>
      </c>
      <c r="U577" s="1"/>
      <c r="W577" s="1"/>
      <c r="Y577" s="7">
        <v>302</v>
      </c>
      <c r="Z577" s="7">
        <f t="shared" si="62"/>
        <v>2.4800069429571505</v>
      </c>
      <c r="AA577" s="30"/>
      <c r="AB577" s="2" t="s">
        <v>21</v>
      </c>
      <c r="AC577" s="4"/>
      <c r="AD577" s="4" t="s">
        <v>220</v>
      </c>
    </row>
    <row r="578" spans="1:30" s="2" customFormat="1" x14ac:dyDescent="0.2">
      <c r="A578" s="2">
        <v>67</v>
      </c>
      <c r="B578" s="2" t="s">
        <v>15</v>
      </c>
      <c r="C578" s="2" t="s">
        <v>17</v>
      </c>
      <c r="D578" s="1" t="s">
        <v>23</v>
      </c>
      <c r="F578" s="2" t="s">
        <v>19</v>
      </c>
      <c r="G578" s="2" t="s">
        <v>39</v>
      </c>
      <c r="H578" s="2" t="s">
        <v>42</v>
      </c>
      <c r="J578" s="1">
        <v>-1</v>
      </c>
      <c r="K578" s="1">
        <f t="shared" si="67"/>
        <v>-1.9</v>
      </c>
      <c r="L578" s="1">
        <v>1050</v>
      </c>
      <c r="M578" s="1">
        <v>100</v>
      </c>
      <c r="N578" s="5">
        <v>0.8</v>
      </c>
      <c r="Q578" s="3" t="s">
        <v>47</v>
      </c>
      <c r="T578" s="1">
        <f t="shared" si="73"/>
        <v>1.4894736842105264E-3</v>
      </c>
      <c r="U578" s="1"/>
      <c r="W578" s="1"/>
      <c r="Y578" s="7">
        <v>609</v>
      </c>
      <c r="Z578" s="7">
        <f t="shared" si="62"/>
        <v>2.7846172926328752</v>
      </c>
      <c r="AA578" s="30"/>
      <c r="AB578" s="2" t="s">
        <v>21</v>
      </c>
      <c r="AC578" s="4"/>
      <c r="AD578" s="4" t="s">
        <v>220</v>
      </c>
    </row>
    <row r="579" spans="1:30" s="2" customFormat="1" x14ac:dyDescent="0.2">
      <c r="A579" s="2">
        <v>67</v>
      </c>
      <c r="B579" s="2" t="s">
        <v>15</v>
      </c>
      <c r="C579" s="2" t="s">
        <v>17</v>
      </c>
      <c r="D579" s="1" t="s">
        <v>23</v>
      </c>
      <c r="F579" s="2" t="s">
        <v>19</v>
      </c>
      <c r="G579" s="2" t="s">
        <v>39</v>
      </c>
      <c r="H579" s="2" t="s">
        <v>42</v>
      </c>
      <c r="J579" s="1">
        <v>-1</v>
      </c>
      <c r="K579" s="1">
        <f t="shared" si="67"/>
        <v>-1.9</v>
      </c>
      <c r="L579" s="1">
        <v>1050</v>
      </c>
      <c r="M579" s="1">
        <v>100</v>
      </c>
      <c r="N579" s="5">
        <v>1</v>
      </c>
      <c r="Q579" s="3" t="s">
        <v>47</v>
      </c>
      <c r="T579" s="1">
        <f t="shared" si="73"/>
        <v>1.4894736842105264E-3</v>
      </c>
      <c r="U579" s="1"/>
      <c r="W579" s="1"/>
      <c r="Y579" s="7">
        <v>258</v>
      </c>
      <c r="Z579" s="7">
        <f t="shared" si="62"/>
        <v>2.4116197059632301</v>
      </c>
      <c r="AA579" s="30"/>
      <c r="AB579" s="2" t="s">
        <v>21</v>
      </c>
      <c r="AC579" s="4"/>
      <c r="AD579" s="4" t="s">
        <v>220</v>
      </c>
    </row>
    <row r="580" spans="1:30" s="2" customFormat="1" x14ac:dyDescent="0.2">
      <c r="D580" s="1"/>
      <c r="J580" s="1"/>
      <c r="K580" s="1"/>
      <c r="L580" s="1"/>
      <c r="M580" s="1"/>
      <c r="N580" s="5"/>
      <c r="Q580" s="3"/>
      <c r="T580" s="1"/>
      <c r="U580" s="1"/>
      <c r="W580" s="1"/>
      <c r="Y580" s="7"/>
      <c r="Z580" s="7"/>
      <c r="AA580" s="30"/>
      <c r="AC580" s="4"/>
      <c r="AD580" s="4"/>
    </row>
    <row r="581" spans="1:30" s="2" customFormat="1" x14ac:dyDescent="0.2">
      <c r="D581" s="1"/>
      <c r="J581" s="1"/>
      <c r="K581" s="1"/>
      <c r="L581" s="1"/>
      <c r="M581" s="1"/>
      <c r="N581" s="5"/>
      <c r="Q581" s="3"/>
      <c r="T581" s="1"/>
      <c r="U581" s="1"/>
      <c r="W581" s="1"/>
      <c r="Y581" s="7"/>
      <c r="Z581" s="7"/>
      <c r="AA581" s="30"/>
      <c r="AC581" s="4"/>
      <c r="AD581" s="4"/>
    </row>
    <row r="582" spans="1:30" s="2" customFormat="1" x14ac:dyDescent="0.2">
      <c r="D582" s="1"/>
      <c r="J582" s="1"/>
      <c r="K582" s="1"/>
      <c r="L582" s="1"/>
      <c r="M582" s="1"/>
      <c r="N582" s="5"/>
      <c r="Q582" s="3"/>
      <c r="T582" s="1"/>
      <c r="U582" s="1"/>
      <c r="W582" s="1"/>
      <c r="Y582" s="7"/>
      <c r="Z582" s="7"/>
      <c r="AA582" s="30"/>
      <c r="AC582" s="4"/>
      <c r="AD582" s="4"/>
    </row>
    <row r="583" spans="1:30" s="2" customFormat="1" x14ac:dyDescent="0.2">
      <c r="D583" s="1"/>
      <c r="J583" s="1"/>
      <c r="K583" s="1"/>
      <c r="L583" s="1"/>
      <c r="M583" s="1"/>
      <c r="N583" s="5"/>
      <c r="Q583" s="3"/>
      <c r="T583" s="1"/>
      <c r="U583" s="1"/>
      <c r="W583" s="1"/>
      <c r="Y583" s="7"/>
      <c r="Z583" s="7"/>
      <c r="AA583" s="30"/>
      <c r="AC583" s="4"/>
      <c r="AD583" s="4"/>
    </row>
    <row r="584" spans="1:30" s="2" customFormat="1" x14ac:dyDescent="0.2">
      <c r="D584" s="1"/>
      <c r="J584" s="1"/>
      <c r="K584" s="1"/>
      <c r="L584" s="1"/>
      <c r="M584" s="1"/>
      <c r="N584" s="5"/>
      <c r="Q584" s="3"/>
      <c r="T584" s="1"/>
      <c r="U584" s="1"/>
      <c r="W584" s="1"/>
      <c r="Y584" s="7"/>
      <c r="Z584" s="7"/>
      <c r="AA584" s="30"/>
      <c r="AC584" s="4"/>
      <c r="AD584" s="4"/>
    </row>
    <row r="585" spans="1:30" s="2" customFormat="1" x14ac:dyDescent="0.2">
      <c r="D585" s="1"/>
      <c r="J585" s="1"/>
      <c r="K585" s="1"/>
      <c r="L585" s="1"/>
      <c r="M585" s="1"/>
      <c r="N585" s="5"/>
      <c r="Q585" s="3"/>
      <c r="T585" s="1"/>
      <c r="U585" s="1"/>
      <c r="W585" s="1"/>
      <c r="Y585" s="7"/>
      <c r="Z585" s="7"/>
      <c r="AA585" s="30"/>
      <c r="AC585" s="4"/>
      <c r="AD585" s="4"/>
    </row>
    <row r="586" spans="1:30" s="2" customFormat="1" x14ac:dyDescent="0.2">
      <c r="D586" s="1"/>
      <c r="J586" s="1"/>
      <c r="K586" s="1"/>
      <c r="L586" s="1"/>
      <c r="M586" s="1"/>
      <c r="N586" s="5"/>
      <c r="Q586" s="3"/>
      <c r="T586" s="1"/>
      <c r="U586" s="1"/>
      <c r="W586" s="1"/>
      <c r="Y586" s="7"/>
      <c r="Z586" s="7"/>
      <c r="AA586" s="30"/>
      <c r="AC586" s="4"/>
      <c r="AD586" s="4"/>
    </row>
    <row r="587" spans="1:30" s="2" customFormat="1" x14ac:dyDescent="0.2">
      <c r="D587" s="1"/>
      <c r="J587" s="1"/>
      <c r="K587" s="1"/>
      <c r="L587" s="1"/>
      <c r="M587" s="1"/>
      <c r="N587" s="5"/>
      <c r="Q587" s="3"/>
      <c r="T587" s="1"/>
      <c r="U587" s="1"/>
      <c r="W587" s="1"/>
      <c r="Y587" s="7"/>
      <c r="Z587" s="7"/>
      <c r="AA587" s="30"/>
      <c r="AC587" s="4"/>
      <c r="AD587" s="4"/>
    </row>
    <row r="588" spans="1:30" s="2" customFormat="1" x14ac:dyDescent="0.2">
      <c r="D588" s="1"/>
      <c r="J588" s="1"/>
      <c r="K588" s="1"/>
      <c r="L588" s="1"/>
      <c r="M588" s="1"/>
      <c r="N588" s="5"/>
      <c r="Q588" s="3"/>
      <c r="T588" s="1"/>
      <c r="U588" s="1"/>
      <c r="W588" s="1"/>
      <c r="Y588" s="7"/>
      <c r="Z588" s="7"/>
      <c r="AA588" s="30"/>
      <c r="AC588" s="4"/>
      <c r="AD588" s="4"/>
    </row>
    <row r="589" spans="1:30" s="2" customFormat="1" x14ac:dyDescent="0.2">
      <c r="D589" s="1"/>
      <c r="J589" s="1"/>
      <c r="K589" s="1"/>
      <c r="L589" s="1"/>
      <c r="M589" s="1"/>
      <c r="N589" s="5"/>
      <c r="Q589" s="3"/>
      <c r="T589" s="1"/>
      <c r="U589" s="1"/>
      <c r="W589" s="1"/>
      <c r="Y589" s="7"/>
      <c r="Z589" s="7"/>
      <c r="AA589" s="30"/>
      <c r="AC589" s="4"/>
      <c r="AD589" s="4"/>
    </row>
    <row r="590" spans="1:30" s="2" customFormat="1" x14ac:dyDescent="0.2">
      <c r="D590" s="1"/>
      <c r="J590" s="1"/>
      <c r="K590" s="1"/>
      <c r="L590" s="1"/>
      <c r="M590" s="1"/>
      <c r="N590" s="5"/>
      <c r="Q590" s="3"/>
      <c r="T590" s="1"/>
      <c r="U590" s="1"/>
      <c r="W590" s="1"/>
      <c r="Y590" s="7"/>
      <c r="Z590" s="7"/>
      <c r="AA590" s="30"/>
      <c r="AC590" s="4"/>
      <c r="AD590" s="4"/>
    </row>
    <row r="591" spans="1:30" s="2" customFormat="1" x14ac:dyDescent="0.2">
      <c r="D591" s="1"/>
      <c r="J591" s="1"/>
      <c r="K591" s="1"/>
      <c r="L591" s="1"/>
      <c r="M591" s="1"/>
      <c r="N591" s="5"/>
      <c r="Q591" s="3"/>
      <c r="T591" s="1"/>
      <c r="U591" s="1"/>
      <c r="W591" s="1"/>
      <c r="Y591" s="7"/>
      <c r="Z591" s="7"/>
      <c r="AA591" s="30"/>
      <c r="AC591" s="4"/>
      <c r="AD591" s="4"/>
    </row>
    <row r="592" spans="1:30" s="2" customFormat="1" x14ac:dyDescent="0.2">
      <c r="D592" s="1"/>
      <c r="J592" s="1"/>
      <c r="K592" s="1"/>
      <c r="L592" s="1"/>
      <c r="M592" s="1"/>
      <c r="N592" s="5"/>
      <c r="Q592" s="3"/>
      <c r="T592" s="1"/>
      <c r="U592" s="1"/>
      <c r="W592" s="1"/>
      <c r="Y592" s="7"/>
      <c r="Z592" s="7"/>
      <c r="AA592" s="30"/>
      <c r="AC592" s="4"/>
      <c r="AD592" s="4"/>
    </row>
    <row r="593" spans="4:30" s="2" customFormat="1" x14ac:dyDescent="0.2">
      <c r="D593" s="1"/>
      <c r="J593" s="1"/>
      <c r="K593" s="1"/>
      <c r="L593" s="1"/>
      <c r="M593" s="1"/>
      <c r="N593" s="5"/>
      <c r="Q593" s="3"/>
      <c r="T593" s="1"/>
      <c r="U593" s="1"/>
      <c r="W593" s="1"/>
      <c r="Y593" s="7"/>
      <c r="Z593" s="7"/>
      <c r="AA593" s="30"/>
      <c r="AC593" s="4"/>
      <c r="AD593" s="4"/>
    </row>
    <row r="594" spans="4:30" s="2" customFormat="1" x14ac:dyDescent="0.2">
      <c r="D594" s="1"/>
      <c r="J594" s="1"/>
      <c r="K594" s="1"/>
      <c r="L594" s="1"/>
      <c r="M594" s="1"/>
      <c r="N594" s="5"/>
      <c r="Q594" s="3"/>
      <c r="T594" s="1"/>
      <c r="U594" s="1"/>
      <c r="W594" s="1"/>
      <c r="Y594" s="7"/>
      <c r="Z594" s="7"/>
      <c r="AA594" s="30"/>
      <c r="AC594" s="4"/>
      <c r="AD594" s="4"/>
    </row>
    <row r="595" spans="4:30" s="2" customFormat="1" x14ac:dyDescent="0.2">
      <c r="D595" s="1"/>
      <c r="J595" s="1"/>
      <c r="K595" s="1"/>
      <c r="L595" s="1"/>
      <c r="M595" s="1"/>
      <c r="N595" s="5"/>
      <c r="Q595" s="3"/>
      <c r="T595" s="1"/>
      <c r="U595" s="1"/>
      <c r="W595" s="1"/>
      <c r="Y595" s="7"/>
      <c r="Z595" s="7"/>
      <c r="AA595" s="30"/>
      <c r="AC595" s="4"/>
      <c r="AD595" s="4"/>
    </row>
    <row r="596" spans="4:30" s="2" customFormat="1" x14ac:dyDescent="0.2">
      <c r="D596" s="1"/>
      <c r="J596" s="1"/>
      <c r="K596" s="1"/>
      <c r="L596" s="1"/>
      <c r="M596" s="1"/>
      <c r="N596" s="5"/>
      <c r="Q596" s="3"/>
      <c r="T596" s="1"/>
      <c r="U596" s="1"/>
      <c r="W596" s="1"/>
      <c r="Y596" s="7"/>
      <c r="Z596" s="7"/>
      <c r="AA596" s="30"/>
      <c r="AC596" s="4"/>
      <c r="AD596" s="4"/>
    </row>
    <row r="597" spans="4:30" s="2" customFormat="1" x14ac:dyDescent="0.2">
      <c r="D597" s="1"/>
      <c r="J597" s="1"/>
      <c r="K597" s="1"/>
      <c r="L597" s="1"/>
      <c r="M597" s="1"/>
      <c r="N597" s="5"/>
      <c r="Q597" s="3"/>
      <c r="T597" s="1"/>
      <c r="U597" s="1"/>
      <c r="W597" s="1"/>
      <c r="Y597" s="7"/>
      <c r="Z597" s="7"/>
      <c r="AA597" s="30"/>
      <c r="AC597" s="4"/>
      <c r="AD597" s="4"/>
    </row>
    <row r="598" spans="4:30" s="2" customFormat="1" x14ac:dyDescent="0.2">
      <c r="D598" s="1"/>
      <c r="J598" s="1"/>
      <c r="K598" s="1"/>
      <c r="L598" s="1"/>
      <c r="M598" s="1"/>
      <c r="N598" s="5"/>
      <c r="Q598" s="3"/>
      <c r="T598" s="1"/>
      <c r="U598" s="1"/>
      <c r="W598" s="1"/>
      <c r="Y598" s="7"/>
      <c r="Z598" s="7"/>
      <c r="AA598" s="30"/>
      <c r="AC598" s="4"/>
      <c r="AD598" s="4"/>
    </row>
    <row r="599" spans="4:30" s="2" customFormat="1" x14ac:dyDescent="0.2">
      <c r="D599" s="1"/>
      <c r="J599" s="1"/>
      <c r="K599" s="1"/>
      <c r="L599" s="1"/>
      <c r="M599" s="1"/>
      <c r="N599" s="5"/>
      <c r="Q599" s="3"/>
      <c r="T599" s="1"/>
      <c r="U599" s="1"/>
      <c r="W599" s="1"/>
      <c r="Y599" s="7"/>
      <c r="Z599" s="7"/>
      <c r="AA599" s="30"/>
      <c r="AC599" s="4"/>
      <c r="AD599" s="4"/>
    </row>
    <row r="600" spans="4:30" s="2" customFormat="1" x14ac:dyDescent="0.2">
      <c r="D600" s="1"/>
      <c r="J600" s="1"/>
      <c r="K600" s="1"/>
      <c r="L600" s="1"/>
      <c r="M600" s="1"/>
      <c r="N600" s="5"/>
      <c r="Q600" s="3"/>
      <c r="T600" s="1"/>
      <c r="U600" s="1"/>
      <c r="W600" s="1"/>
      <c r="Y600" s="7"/>
      <c r="Z600" s="7"/>
      <c r="AA600" s="30"/>
      <c r="AC600" s="4"/>
      <c r="AD600" s="4"/>
    </row>
    <row r="601" spans="4:30" s="2" customFormat="1" x14ac:dyDescent="0.2">
      <c r="D601" s="1"/>
      <c r="J601" s="1"/>
      <c r="K601" s="1"/>
      <c r="L601" s="1"/>
      <c r="M601" s="1"/>
      <c r="N601" s="5"/>
      <c r="Q601" s="3"/>
      <c r="T601" s="1"/>
      <c r="U601" s="1"/>
      <c r="W601" s="1"/>
      <c r="Y601" s="7"/>
      <c r="Z601" s="7"/>
      <c r="AA601" s="30"/>
      <c r="AC601" s="4"/>
      <c r="AD601" s="4"/>
    </row>
    <row r="602" spans="4:30" s="2" customFormat="1" x14ac:dyDescent="0.2">
      <c r="D602" s="1"/>
      <c r="J602" s="1"/>
      <c r="K602" s="1"/>
      <c r="L602" s="1"/>
      <c r="M602" s="1"/>
      <c r="N602" s="5"/>
      <c r="Q602" s="3"/>
      <c r="T602" s="1"/>
      <c r="U602" s="1"/>
      <c r="W602" s="1"/>
      <c r="Y602" s="7"/>
      <c r="Z602" s="7"/>
      <c r="AA602" s="30"/>
      <c r="AC602" s="4"/>
      <c r="AD602" s="4"/>
    </row>
    <row r="603" spans="4:30" s="2" customFormat="1" x14ac:dyDescent="0.2">
      <c r="D603" s="1"/>
      <c r="J603" s="1"/>
      <c r="K603" s="1"/>
      <c r="L603" s="1"/>
      <c r="M603" s="1"/>
      <c r="N603" s="5"/>
      <c r="Q603" s="3"/>
      <c r="T603" s="1"/>
      <c r="U603" s="1"/>
      <c r="W603" s="1"/>
      <c r="Y603" s="7"/>
      <c r="Z603" s="7"/>
      <c r="AA603" s="30"/>
      <c r="AC603" s="4"/>
      <c r="AD603" s="4"/>
    </row>
    <row r="604" spans="4:30" s="2" customFormat="1" x14ac:dyDescent="0.2">
      <c r="D604" s="1"/>
      <c r="J604" s="1"/>
      <c r="K604" s="1"/>
      <c r="L604" s="1"/>
      <c r="M604" s="1"/>
      <c r="N604" s="5"/>
      <c r="Q604" s="3"/>
      <c r="T604" s="1"/>
      <c r="U604" s="1"/>
      <c r="W604" s="1"/>
      <c r="Y604" s="7"/>
      <c r="Z604" s="7"/>
      <c r="AA604" s="30"/>
      <c r="AC604" s="4"/>
      <c r="AD604" s="4"/>
    </row>
    <row r="605" spans="4:30" s="2" customFormat="1" x14ac:dyDescent="0.2">
      <c r="D605" s="1"/>
      <c r="J605" s="1"/>
      <c r="K605" s="1"/>
      <c r="L605" s="1"/>
      <c r="M605" s="1"/>
      <c r="N605" s="5"/>
      <c r="Q605" s="3"/>
      <c r="T605" s="1"/>
      <c r="U605" s="1"/>
      <c r="W605" s="1"/>
      <c r="Y605" s="7"/>
      <c r="Z605" s="7"/>
      <c r="AA605" s="30"/>
      <c r="AC605" s="4"/>
      <c r="AD605" s="4"/>
    </row>
    <row r="606" spans="4:30" s="2" customFormat="1" x14ac:dyDescent="0.2">
      <c r="D606" s="1"/>
      <c r="J606" s="1"/>
      <c r="K606" s="1"/>
      <c r="L606" s="1"/>
      <c r="M606" s="1"/>
      <c r="N606" s="5"/>
      <c r="Q606" s="3"/>
      <c r="T606" s="1"/>
      <c r="U606" s="1"/>
      <c r="W606" s="1"/>
      <c r="Y606" s="7"/>
      <c r="Z606" s="7"/>
      <c r="AA606" s="30"/>
      <c r="AC606" s="4"/>
      <c r="AD606" s="4"/>
    </row>
    <row r="607" spans="4:30" s="2" customFormat="1" x14ac:dyDescent="0.2">
      <c r="D607" s="1"/>
      <c r="J607" s="1"/>
      <c r="K607" s="1"/>
      <c r="L607" s="1"/>
      <c r="M607" s="1"/>
      <c r="N607" s="5"/>
      <c r="Q607" s="3"/>
      <c r="T607" s="1"/>
      <c r="U607" s="1"/>
      <c r="W607" s="1"/>
      <c r="Y607" s="7"/>
      <c r="Z607" s="7"/>
      <c r="AA607" s="30"/>
      <c r="AC607" s="4"/>
      <c r="AD607" s="4"/>
    </row>
    <row r="608" spans="4:30" s="2" customFormat="1" x14ac:dyDescent="0.2">
      <c r="D608" s="1"/>
      <c r="J608" s="1"/>
      <c r="K608" s="1"/>
      <c r="L608" s="1"/>
      <c r="M608" s="1"/>
      <c r="N608" s="5"/>
      <c r="Q608" s="3"/>
      <c r="T608" s="1"/>
      <c r="U608" s="1"/>
      <c r="W608" s="1"/>
      <c r="Y608" s="7"/>
      <c r="Z608" s="7"/>
      <c r="AA608" s="30"/>
      <c r="AC608" s="4"/>
      <c r="AD608" s="4"/>
    </row>
    <row r="609" spans="4:30" s="2" customFormat="1" x14ac:dyDescent="0.2">
      <c r="D609" s="1"/>
      <c r="J609" s="1"/>
      <c r="K609" s="1"/>
      <c r="L609" s="1"/>
      <c r="M609" s="1"/>
      <c r="N609" s="5"/>
      <c r="Q609" s="3"/>
      <c r="T609" s="1"/>
      <c r="U609" s="1"/>
      <c r="W609" s="1"/>
      <c r="Y609" s="7"/>
      <c r="Z609" s="7"/>
      <c r="AA609" s="30"/>
      <c r="AC609" s="4"/>
      <c r="AD609" s="4"/>
    </row>
    <row r="610" spans="4:30" s="2" customFormat="1" x14ac:dyDescent="0.2">
      <c r="D610" s="1"/>
      <c r="J610" s="1"/>
      <c r="K610" s="1"/>
      <c r="L610" s="1"/>
      <c r="M610" s="1"/>
      <c r="N610" s="5"/>
      <c r="Q610" s="3"/>
      <c r="T610" s="1"/>
      <c r="U610" s="1"/>
      <c r="W610" s="1"/>
      <c r="Y610" s="7"/>
      <c r="Z610" s="7"/>
      <c r="AA610" s="30"/>
      <c r="AC610" s="4"/>
      <c r="AD610" s="4"/>
    </row>
    <row r="611" spans="4:30" s="2" customFormat="1" x14ac:dyDescent="0.2">
      <c r="D611" s="1"/>
      <c r="J611" s="1"/>
      <c r="K611" s="1"/>
      <c r="L611" s="1"/>
      <c r="M611" s="1"/>
      <c r="N611" s="5"/>
      <c r="Q611" s="3"/>
      <c r="T611" s="1"/>
      <c r="U611" s="1"/>
      <c r="W611" s="1"/>
      <c r="Y611" s="7"/>
      <c r="Z611" s="7"/>
      <c r="AA611" s="30"/>
      <c r="AC611" s="4"/>
      <c r="AD611" s="4"/>
    </row>
    <row r="612" spans="4:30" s="2" customFormat="1" x14ac:dyDescent="0.2">
      <c r="D612" s="1"/>
      <c r="J612" s="1"/>
      <c r="K612" s="1"/>
      <c r="L612" s="1"/>
      <c r="M612" s="1"/>
      <c r="N612" s="5"/>
      <c r="Q612" s="3"/>
      <c r="T612" s="1"/>
      <c r="U612" s="1"/>
      <c r="W612" s="1"/>
      <c r="Y612" s="7"/>
      <c r="Z612" s="7"/>
      <c r="AA612" s="30"/>
      <c r="AC612" s="4"/>
      <c r="AD612" s="4"/>
    </row>
    <row r="613" spans="4:30" s="2" customFormat="1" x14ac:dyDescent="0.2">
      <c r="D613" s="1"/>
      <c r="J613" s="1"/>
      <c r="K613" s="1"/>
      <c r="L613" s="1"/>
      <c r="M613" s="1"/>
      <c r="N613" s="5"/>
      <c r="Q613" s="3"/>
      <c r="T613" s="1"/>
      <c r="U613" s="1"/>
      <c r="W613" s="1"/>
      <c r="Y613" s="7"/>
      <c r="Z613" s="7"/>
      <c r="AA613" s="30"/>
      <c r="AC613" s="4"/>
      <c r="AD613" s="4"/>
    </row>
    <row r="614" spans="4:30" s="2" customFormat="1" x14ac:dyDescent="0.2">
      <c r="D614" s="1"/>
      <c r="J614" s="1"/>
      <c r="K614" s="1"/>
      <c r="L614" s="1"/>
      <c r="M614" s="1"/>
      <c r="N614" s="5"/>
      <c r="Q614" s="3"/>
      <c r="T614" s="1"/>
      <c r="U614" s="1"/>
      <c r="W614" s="1"/>
      <c r="Y614" s="7"/>
      <c r="Z614" s="7"/>
      <c r="AA614" s="30"/>
      <c r="AC614" s="4"/>
      <c r="AD614" s="4"/>
    </row>
    <row r="615" spans="4:30" s="2" customFormat="1" x14ac:dyDescent="0.2">
      <c r="D615" s="1"/>
      <c r="J615" s="1"/>
      <c r="K615" s="1"/>
      <c r="L615" s="1"/>
      <c r="M615" s="1"/>
      <c r="N615" s="5"/>
      <c r="Q615" s="3"/>
      <c r="T615" s="1"/>
      <c r="U615" s="1"/>
      <c r="W615" s="1"/>
      <c r="Y615" s="7"/>
      <c r="Z615" s="7"/>
      <c r="AA615" s="30"/>
      <c r="AC615" s="4"/>
      <c r="AD615" s="4"/>
    </row>
    <row r="616" spans="4:30" s="2" customFormat="1" x14ac:dyDescent="0.2">
      <c r="D616" s="1"/>
      <c r="J616" s="1"/>
      <c r="K616" s="1"/>
      <c r="L616" s="1"/>
      <c r="M616" s="1"/>
      <c r="N616" s="5"/>
      <c r="Q616" s="3"/>
      <c r="T616" s="1"/>
      <c r="U616" s="1"/>
      <c r="W616" s="1"/>
      <c r="Y616" s="7"/>
      <c r="Z616" s="7"/>
      <c r="AA616" s="30"/>
      <c r="AC616" s="4"/>
      <c r="AD616" s="4"/>
    </row>
    <row r="617" spans="4:30" s="2" customFormat="1" x14ac:dyDescent="0.2">
      <c r="D617" s="1"/>
      <c r="J617" s="1"/>
      <c r="K617" s="1"/>
      <c r="L617" s="1"/>
      <c r="M617" s="1"/>
      <c r="N617" s="5"/>
      <c r="Q617" s="3"/>
      <c r="T617" s="1"/>
      <c r="U617" s="1"/>
      <c r="W617" s="1"/>
      <c r="Y617" s="7"/>
      <c r="Z617" s="7"/>
      <c r="AA617" s="30"/>
      <c r="AC617" s="4"/>
      <c r="AD617" s="4"/>
    </row>
    <row r="618" spans="4:30" s="2" customFormat="1" x14ac:dyDescent="0.2">
      <c r="D618" s="1"/>
      <c r="J618" s="1"/>
      <c r="K618" s="1"/>
      <c r="L618" s="1"/>
      <c r="M618" s="1"/>
      <c r="N618" s="5"/>
      <c r="Q618" s="3"/>
      <c r="T618" s="1"/>
      <c r="U618" s="1"/>
      <c r="W618" s="1"/>
      <c r="Y618" s="7"/>
      <c r="Z618" s="7"/>
      <c r="AA618" s="30"/>
      <c r="AC618" s="4"/>
      <c r="AD618" s="4"/>
    </row>
    <row r="619" spans="4:30" s="2" customFormat="1" x14ac:dyDescent="0.2">
      <c r="D619" s="1"/>
      <c r="J619" s="1"/>
      <c r="K619" s="1"/>
      <c r="L619" s="1"/>
      <c r="M619" s="1"/>
      <c r="N619" s="5"/>
      <c r="Q619" s="3"/>
      <c r="T619" s="1"/>
      <c r="U619" s="1"/>
      <c r="W619" s="1"/>
      <c r="Y619" s="7"/>
      <c r="Z619" s="7"/>
      <c r="AA619" s="30"/>
      <c r="AC619" s="4"/>
      <c r="AD619" s="4"/>
    </row>
    <row r="620" spans="4:30" s="2" customFormat="1" x14ac:dyDescent="0.2">
      <c r="D620" s="1"/>
      <c r="J620" s="1"/>
      <c r="K620" s="1"/>
      <c r="L620" s="1"/>
      <c r="M620" s="1"/>
      <c r="N620" s="5"/>
      <c r="Q620" s="3"/>
      <c r="T620" s="1"/>
      <c r="U620" s="1"/>
      <c r="W620" s="1"/>
      <c r="Y620" s="7"/>
      <c r="Z620" s="7"/>
      <c r="AA620" s="30"/>
      <c r="AC620" s="4"/>
      <c r="AD620" s="4"/>
    </row>
    <row r="621" spans="4:30" s="2" customFormat="1" x14ac:dyDescent="0.2">
      <c r="D621" s="1"/>
      <c r="J621" s="1"/>
      <c r="K621" s="1"/>
      <c r="L621" s="1"/>
      <c r="M621" s="1"/>
      <c r="N621" s="5"/>
      <c r="Q621" s="3"/>
      <c r="T621" s="1"/>
      <c r="U621" s="1"/>
      <c r="W621" s="1"/>
      <c r="Y621" s="7"/>
      <c r="Z621" s="7"/>
      <c r="AA621" s="30"/>
      <c r="AC621" s="4"/>
      <c r="AD621" s="4"/>
    </row>
    <row r="622" spans="4:30" s="2" customFormat="1" x14ac:dyDescent="0.2">
      <c r="D622" s="1"/>
      <c r="J622" s="1"/>
      <c r="K622" s="1"/>
      <c r="L622" s="1"/>
      <c r="M622" s="1"/>
      <c r="N622" s="5"/>
      <c r="Q622" s="3"/>
      <c r="T622" s="1"/>
      <c r="U622" s="1"/>
      <c r="W622" s="1"/>
      <c r="Y622" s="7"/>
      <c r="Z622" s="7"/>
      <c r="AA622" s="30"/>
      <c r="AC622" s="4"/>
      <c r="AD622" s="4"/>
    </row>
    <row r="623" spans="4:30" s="2" customFormat="1" x14ac:dyDescent="0.2">
      <c r="D623" s="1"/>
      <c r="J623" s="1"/>
      <c r="K623" s="1"/>
      <c r="L623" s="1"/>
      <c r="M623" s="1"/>
      <c r="N623" s="5"/>
      <c r="Q623" s="3"/>
      <c r="T623" s="1"/>
      <c r="U623" s="1"/>
      <c r="W623" s="1"/>
      <c r="Y623" s="7"/>
      <c r="Z623" s="7"/>
      <c r="AA623" s="30"/>
      <c r="AC623" s="4"/>
      <c r="AD623" s="4"/>
    </row>
    <row r="624" spans="4:30" s="2" customFormat="1" x14ac:dyDescent="0.2">
      <c r="D624" s="1"/>
      <c r="J624" s="1"/>
      <c r="K624" s="1"/>
      <c r="L624" s="1"/>
      <c r="M624" s="1"/>
      <c r="N624" s="5"/>
      <c r="Q624" s="3"/>
      <c r="T624" s="1"/>
      <c r="U624" s="1"/>
      <c r="W624" s="1"/>
      <c r="Y624" s="7"/>
      <c r="Z624" s="7"/>
      <c r="AA624" s="30"/>
      <c r="AC624" s="4"/>
      <c r="AD624" s="4"/>
    </row>
    <row r="625" spans="4:30" s="2" customFormat="1" x14ac:dyDescent="0.2">
      <c r="D625" s="1"/>
      <c r="J625" s="1"/>
      <c r="K625" s="1"/>
      <c r="L625" s="1"/>
      <c r="M625" s="1"/>
      <c r="N625" s="5"/>
      <c r="Q625" s="3"/>
      <c r="T625" s="1"/>
      <c r="U625" s="1"/>
      <c r="W625" s="1"/>
      <c r="Y625" s="7"/>
      <c r="Z625" s="7"/>
      <c r="AA625" s="30"/>
      <c r="AC625" s="4"/>
      <c r="AD625" s="4"/>
    </row>
    <row r="626" spans="4:30" s="2" customFormat="1" x14ac:dyDescent="0.2">
      <c r="D626" s="1"/>
      <c r="J626" s="1"/>
      <c r="K626" s="1"/>
      <c r="L626" s="1"/>
      <c r="M626" s="1"/>
      <c r="N626" s="5"/>
      <c r="Q626" s="3"/>
      <c r="T626" s="1"/>
      <c r="U626" s="1"/>
      <c r="W626" s="1"/>
      <c r="Y626" s="7"/>
      <c r="Z626" s="7"/>
      <c r="AA626" s="30"/>
      <c r="AC626" s="4"/>
      <c r="AD626" s="4"/>
    </row>
    <row r="627" spans="4:30" s="2" customFormat="1" x14ac:dyDescent="0.2">
      <c r="D627" s="1"/>
      <c r="J627" s="1"/>
      <c r="K627" s="1"/>
      <c r="L627" s="1"/>
      <c r="M627" s="1"/>
      <c r="N627" s="5"/>
      <c r="Q627" s="3"/>
      <c r="T627" s="1"/>
      <c r="U627" s="1"/>
      <c r="W627" s="1"/>
      <c r="Y627" s="7"/>
      <c r="Z627" s="7"/>
      <c r="AA627" s="30"/>
      <c r="AC627" s="4"/>
      <c r="AD627" s="4"/>
    </row>
    <row r="628" spans="4:30" s="2" customFormat="1" x14ac:dyDescent="0.2">
      <c r="D628" s="1"/>
      <c r="J628" s="1"/>
      <c r="K628" s="1"/>
      <c r="L628" s="1"/>
      <c r="M628" s="1"/>
      <c r="N628" s="5"/>
      <c r="Q628" s="3"/>
      <c r="T628" s="1"/>
      <c r="U628" s="1"/>
      <c r="W628" s="1"/>
      <c r="Y628" s="7"/>
      <c r="Z628" s="7"/>
      <c r="AA628" s="30"/>
      <c r="AC628" s="4"/>
      <c r="AD628" s="4"/>
    </row>
    <row r="629" spans="4:30" s="2" customFormat="1" x14ac:dyDescent="0.2">
      <c r="D629" s="1"/>
      <c r="J629" s="1"/>
      <c r="K629" s="1"/>
      <c r="L629" s="1"/>
      <c r="M629" s="1"/>
      <c r="N629" s="5"/>
      <c r="Q629" s="3"/>
      <c r="T629" s="1"/>
      <c r="U629" s="1"/>
      <c r="W629" s="1"/>
      <c r="Y629" s="7"/>
      <c r="Z629" s="7"/>
      <c r="AA629" s="30"/>
      <c r="AC629" s="4"/>
      <c r="AD629" s="4"/>
    </row>
    <row r="630" spans="4:30" s="2" customFormat="1" x14ac:dyDescent="0.2">
      <c r="D630" s="1"/>
      <c r="J630" s="1"/>
      <c r="K630" s="1"/>
      <c r="L630" s="1"/>
      <c r="M630" s="1"/>
      <c r="N630" s="5"/>
      <c r="Q630" s="3"/>
      <c r="T630" s="1"/>
      <c r="U630" s="1"/>
      <c r="W630" s="1"/>
      <c r="Y630" s="7"/>
      <c r="Z630" s="7"/>
      <c r="AA630" s="30"/>
      <c r="AC630" s="4"/>
      <c r="AD630" s="4"/>
    </row>
    <row r="631" spans="4:30" s="2" customFormat="1" x14ac:dyDescent="0.2">
      <c r="D631" s="1"/>
      <c r="J631" s="1"/>
      <c r="K631" s="1"/>
      <c r="L631" s="1"/>
      <c r="M631" s="1"/>
      <c r="N631" s="5"/>
      <c r="Q631" s="3"/>
      <c r="T631" s="1"/>
      <c r="U631" s="1"/>
      <c r="W631" s="1"/>
      <c r="Y631" s="7"/>
      <c r="Z631" s="7"/>
      <c r="AA631" s="30"/>
      <c r="AC631" s="4"/>
      <c r="AD631" s="4"/>
    </row>
    <row r="632" spans="4:30" s="2" customFormat="1" x14ac:dyDescent="0.2">
      <c r="D632" s="1"/>
      <c r="J632" s="1"/>
      <c r="K632" s="1"/>
      <c r="L632" s="1"/>
      <c r="M632" s="1"/>
      <c r="N632" s="5"/>
      <c r="Q632" s="3"/>
      <c r="T632" s="1"/>
      <c r="U632" s="1"/>
      <c r="W632" s="1"/>
      <c r="Y632" s="7"/>
      <c r="Z632" s="7"/>
      <c r="AA632" s="30"/>
      <c r="AC632" s="4"/>
      <c r="AD632" s="4"/>
    </row>
    <row r="633" spans="4:30" s="2" customFormat="1" x14ac:dyDescent="0.2">
      <c r="D633" s="1"/>
      <c r="J633" s="1"/>
      <c r="K633" s="1"/>
      <c r="L633" s="1"/>
      <c r="M633" s="1"/>
      <c r="N633" s="5"/>
      <c r="Q633" s="3"/>
      <c r="T633" s="1"/>
      <c r="U633" s="1"/>
      <c r="W633" s="1"/>
      <c r="Y633" s="7"/>
      <c r="Z633" s="7"/>
      <c r="AA633" s="30"/>
      <c r="AC633" s="4"/>
      <c r="AD633" s="4"/>
    </row>
    <row r="634" spans="4:30" s="2" customFormat="1" x14ac:dyDescent="0.2">
      <c r="D634" s="1"/>
      <c r="J634" s="1"/>
      <c r="K634" s="1"/>
      <c r="L634" s="1"/>
      <c r="M634" s="1"/>
      <c r="N634" s="5"/>
      <c r="Q634" s="3"/>
      <c r="T634" s="1"/>
      <c r="U634" s="1"/>
      <c r="W634" s="1"/>
      <c r="Y634" s="7"/>
      <c r="Z634" s="7"/>
      <c r="AA634" s="30"/>
      <c r="AC634" s="4"/>
      <c r="AD634" s="4"/>
    </row>
    <row r="635" spans="4:30" s="2" customFormat="1" x14ac:dyDescent="0.2">
      <c r="D635" s="1"/>
      <c r="J635" s="1"/>
      <c r="K635" s="1"/>
      <c r="L635" s="1"/>
      <c r="M635" s="1"/>
      <c r="N635" s="5"/>
      <c r="Q635" s="3"/>
      <c r="T635" s="1"/>
      <c r="U635" s="1"/>
      <c r="W635" s="1"/>
      <c r="Y635" s="7"/>
      <c r="Z635" s="7"/>
      <c r="AA635" s="30"/>
      <c r="AC635" s="4"/>
      <c r="AD635" s="4"/>
    </row>
    <row r="636" spans="4:30" s="2" customFormat="1" x14ac:dyDescent="0.2">
      <c r="D636" s="1"/>
      <c r="J636" s="1"/>
      <c r="K636" s="1"/>
      <c r="L636" s="1"/>
      <c r="M636" s="1"/>
      <c r="N636" s="5"/>
      <c r="Q636" s="3"/>
      <c r="T636" s="1"/>
      <c r="U636" s="1"/>
      <c r="W636" s="1"/>
      <c r="Y636" s="7"/>
      <c r="Z636" s="7"/>
      <c r="AA636" s="30"/>
      <c r="AC636" s="4"/>
      <c r="AD636" s="4"/>
    </row>
    <row r="637" spans="4:30" s="2" customFormat="1" x14ac:dyDescent="0.2">
      <c r="D637" s="1"/>
      <c r="J637" s="1"/>
      <c r="K637" s="1"/>
      <c r="L637" s="1"/>
      <c r="M637" s="1"/>
      <c r="N637" s="5"/>
      <c r="Q637" s="3"/>
      <c r="T637" s="1"/>
      <c r="U637" s="1"/>
      <c r="W637" s="1"/>
      <c r="Y637" s="7"/>
      <c r="Z637" s="7"/>
      <c r="AA637" s="30"/>
      <c r="AC637" s="4"/>
      <c r="AD637" s="4"/>
    </row>
    <row r="638" spans="4:30" s="2" customFormat="1" x14ac:dyDescent="0.2">
      <c r="D638" s="1"/>
      <c r="J638" s="1"/>
      <c r="K638" s="1"/>
      <c r="L638" s="1"/>
      <c r="M638" s="1"/>
      <c r="N638" s="5"/>
      <c r="Q638" s="3"/>
      <c r="T638" s="1"/>
      <c r="U638" s="1"/>
      <c r="W638" s="1"/>
      <c r="Y638" s="7"/>
      <c r="Z638" s="7"/>
      <c r="AA638" s="30"/>
      <c r="AC638" s="4"/>
      <c r="AD638" s="4"/>
    </row>
    <row r="639" spans="4:30" s="2" customFormat="1" x14ac:dyDescent="0.2">
      <c r="D639" s="1"/>
      <c r="J639" s="1"/>
      <c r="K639" s="1"/>
      <c r="L639" s="1"/>
      <c r="M639" s="1"/>
      <c r="N639" s="5"/>
      <c r="Q639" s="3"/>
      <c r="T639" s="1"/>
      <c r="U639" s="1"/>
      <c r="W639" s="1"/>
      <c r="Y639" s="7"/>
      <c r="Z639" s="7"/>
      <c r="AA639" s="30"/>
      <c r="AC639" s="4"/>
      <c r="AD639" s="4"/>
    </row>
    <row r="640" spans="4:30" s="2" customFormat="1" x14ac:dyDescent="0.2">
      <c r="D640" s="1"/>
      <c r="J640" s="1"/>
      <c r="K640" s="1"/>
      <c r="L640" s="1"/>
      <c r="M640" s="1"/>
      <c r="N640" s="5"/>
      <c r="Q640" s="3"/>
      <c r="T640" s="1"/>
      <c r="U640" s="1"/>
      <c r="W640" s="1"/>
      <c r="Y640" s="7"/>
      <c r="Z640" s="7"/>
      <c r="AA640" s="30"/>
      <c r="AC640" s="4"/>
      <c r="AD640" s="4"/>
    </row>
    <row r="641" spans="4:30" s="2" customFormat="1" x14ac:dyDescent="0.2">
      <c r="D641" s="1"/>
      <c r="J641" s="1"/>
      <c r="K641" s="1"/>
      <c r="L641" s="1"/>
      <c r="M641" s="1"/>
      <c r="N641" s="5"/>
      <c r="Q641" s="3"/>
      <c r="T641" s="1"/>
      <c r="U641" s="1"/>
      <c r="W641" s="1"/>
      <c r="Y641" s="7"/>
      <c r="Z641" s="7"/>
      <c r="AA641" s="30"/>
      <c r="AC641" s="4"/>
      <c r="AD641" s="4"/>
    </row>
    <row r="642" spans="4:30" s="2" customFormat="1" x14ac:dyDescent="0.2">
      <c r="D642" s="1"/>
      <c r="J642" s="1"/>
      <c r="K642" s="1"/>
      <c r="L642" s="1"/>
      <c r="M642" s="1"/>
      <c r="N642" s="5"/>
      <c r="Q642" s="3"/>
      <c r="T642" s="1"/>
      <c r="U642" s="1"/>
      <c r="W642" s="1"/>
      <c r="Y642" s="7"/>
      <c r="Z642" s="7"/>
      <c r="AA642" s="30"/>
      <c r="AC642" s="4"/>
      <c r="AD642" s="4"/>
    </row>
    <row r="643" spans="4:30" s="2" customFormat="1" x14ac:dyDescent="0.2">
      <c r="D643" s="1"/>
      <c r="J643" s="1"/>
      <c r="K643" s="1"/>
      <c r="L643" s="1"/>
      <c r="M643" s="1"/>
      <c r="N643" s="5"/>
      <c r="Q643" s="3"/>
      <c r="T643" s="1"/>
      <c r="U643" s="1"/>
      <c r="W643" s="1"/>
      <c r="Y643" s="7"/>
      <c r="Z643" s="7"/>
      <c r="AA643" s="30"/>
      <c r="AC643" s="4"/>
      <c r="AD643" s="4"/>
    </row>
    <row r="644" spans="4:30" s="2" customFormat="1" x14ac:dyDescent="0.2">
      <c r="D644" s="1"/>
      <c r="J644" s="1"/>
      <c r="K644" s="1"/>
      <c r="L644" s="1"/>
      <c r="M644" s="1"/>
      <c r="N644" s="5"/>
      <c r="Q644" s="3"/>
      <c r="T644" s="1"/>
      <c r="U644" s="1"/>
      <c r="W644" s="1"/>
      <c r="Y644" s="7"/>
      <c r="Z644" s="7"/>
      <c r="AA644" s="30"/>
      <c r="AC644" s="4"/>
      <c r="AD644" s="4"/>
    </row>
    <row r="645" spans="4:30" s="2" customFormat="1" x14ac:dyDescent="0.2">
      <c r="D645" s="1"/>
      <c r="J645" s="1"/>
      <c r="K645" s="1"/>
      <c r="L645" s="1"/>
      <c r="M645" s="1"/>
      <c r="N645" s="5"/>
      <c r="Q645" s="3"/>
      <c r="T645" s="1"/>
      <c r="U645" s="1"/>
      <c r="W645" s="1"/>
      <c r="Y645" s="7"/>
      <c r="Z645" s="7"/>
      <c r="AA645" s="30"/>
      <c r="AC645" s="4"/>
      <c r="AD645" s="4"/>
    </row>
    <row r="646" spans="4:30" s="2" customFormat="1" x14ac:dyDescent="0.2">
      <c r="D646" s="1"/>
      <c r="J646" s="1"/>
      <c r="K646" s="1"/>
      <c r="L646" s="1"/>
      <c r="M646" s="1"/>
      <c r="N646" s="5"/>
      <c r="Q646" s="3"/>
      <c r="T646" s="1"/>
      <c r="U646" s="1"/>
      <c r="W646" s="1"/>
      <c r="Y646" s="7"/>
      <c r="Z646" s="7"/>
      <c r="AA646" s="30"/>
      <c r="AC646" s="4"/>
      <c r="AD646" s="4"/>
    </row>
    <row r="647" spans="4:30" s="2" customFormat="1" x14ac:dyDescent="0.2">
      <c r="D647" s="1"/>
      <c r="J647" s="1"/>
      <c r="K647" s="1"/>
      <c r="L647" s="1"/>
      <c r="M647" s="1"/>
      <c r="N647" s="5"/>
      <c r="Q647" s="3"/>
      <c r="T647" s="1"/>
      <c r="U647" s="1"/>
      <c r="W647" s="1"/>
      <c r="Y647" s="7"/>
      <c r="Z647" s="7"/>
      <c r="AA647" s="30"/>
      <c r="AC647" s="4"/>
      <c r="AD647" s="4"/>
    </row>
    <row r="648" spans="4:30" s="2" customFormat="1" x14ac:dyDescent="0.2">
      <c r="D648" s="1"/>
      <c r="J648" s="1"/>
      <c r="K648" s="1"/>
      <c r="L648" s="1"/>
      <c r="M648" s="1"/>
      <c r="N648" s="5"/>
      <c r="Q648" s="3"/>
      <c r="T648" s="1"/>
      <c r="U648" s="1"/>
      <c r="W648" s="1"/>
      <c r="Y648" s="7"/>
      <c r="Z648" s="7"/>
      <c r="AA648" s="30"/>
      <c r="AC648" s="4"/>
      <c r="AD648" s="4"/>
    </row>
    <row r="649" spans="4:30" s="2" customFormat="1" x14ac:dyDescent="0.2">
      <c r="D649" s="1"/>
      <c r="J649" s="1"/>
      <c r="K649" s="1"/>
      <c r="L649" s="1"/>
      <c r="M649" s="1"/>
      <c r="N649" s="5"/>
      <c r="Q649" s="3"/>
      <c r="T649" s="1"/>
      <c r="U649" s="1"/>
      <c r="W649" s="1"/>
      <c r="Y649" s="7"/>
      <c r="Z649" s="7"/>
      <c r="AA649" s="30"/>
      <c r="AC649" s="4"/>
      <c r="AD649" s="4"/>
    </row>
    <row r="650" spans="4:30" s="2" customFormat="1" x14ac:dyDescent="0.2">
      <c r="D650" s="1"/>
      <c r="J650" s="1"/>
      <c r="K650" s="1"/>
      <c r="L650" s="1"/>
      <c r="M650" s="1"/>
      <c r="N650" s="5"/>
      <c r="Q650" s="3"/>
      <c r="T650" s="1"/>
      <c r="U650" s="1"/>
      <c r="W650" s="1"/>
      <c r="Y650" s="7"/>
      <c r="Z650" s="7"/>
      <c r="AA650" s="30"/>
      <c r="AC650" s="4"/>
      <c r="AD650" s="4"/>
    </row>
    <row r="651" spans="4:30" s="2" customFormat="1" x14ac:dyDescent="0.2">
      <c r="D651" s="1"/>
      <c r="J651" s="1"/>
      <c r="K651" s="1"/>
      <c r="L651" s="1"/>
      <c r="M651" s="1"/>
      <c r="N651" s="5"/>
      <c r="Q651" s="3"/>
      <c r="T651" s="1"/>
      <c r="U651" s="1"/>
      <c r="W651" s="1"/>
      <c r="Y651" s="7"/>
      <c r="Z651" s="7"/>
      <c r="AA651" s="30"/>
      <c r="AC651" s="4"/>
      <c r="AD651" s="4"/>
    </row>
    <row r="652" spans="4:30" s="2" customFormat="1" x14ac:dyDescent="0.2">
      <c r="D652" s="1"/>
      <c r="J652" s="1"/>
      <c r="K652" s="1"/>
      <c r="L652" s="1"/>
      <c r="M652" s="1"/>
      <c r="N652" s="5"/>
      <c r="Q652" s="3"/>
      <c r="T652" s="1"/>
      <c r="U652" s="1"/>
      <c r="W652" s="1"/>
      <c r="Y652" s="7"/>
      <c r="Z652" s="7"/>
      <c r="AA652" s="30"/>
      <c r="AC652" s="4"/>
      <c r="AD652" s="4"/>
    </row>
    <row r="653" spans="4:30" s="2" customFormat="1" x14ac:dyDescent="0.2">
      <c r="D653" s="1"/>
      <c r="J653" s="1"/>
      <c r="K653" s="1"/>
      <c r="L653" s="1"/>
      <c r="M653" s="1"/>
      <c r="N653" s="5"/>
      <c r="Q653" s="3"/>
      <c r="T653" s="1"/>
      <c r="U653" s="1"/>
      <c r="W653" s="1"/>
      <c r="Y653" s="7"/>
      <c r="Z653" s="7"/>
      <c r="AA653" s="30"/>
      <c r="AC653" s="4"/>
      <c r="AD653" s="4"/>
    </row>
    <row r="654" spans="4:30" s="2" customFormat="1" x14ac:dyDescent="0.2">
      <c r="D654" s="1"/>
      <c r="J654" s="1"/>
      <c r="K654" s="1"/>
      <c r="L654" s="1"/>
      <c r="M654" s="1"/>
      <c r="N654" s="5"/>
      <c r="Q654" s="3"/>
      <c r="T654" s="1"/>
      <c r="U654" s="1"/>
      <c r="W654" s="1"/>
      <c r="Y654" s="7"/>
      <c r="Z654" s="7"/>
      <c r="AA654" s="30"/>
      <c r="AC654" s="4"/>
      <c r="AD654" s="4"/>
    </row>
    <row r="655" spans="4:30" s="2" customFormat="1" x14ac:dyDescent="0.2">
      <c r="D655" s="1"/>
      <c r="J655" s="1"/>
      <c r="K655" s="1"/>
      <c r="L655" s="1"/>
      <c r="M655" s="1"/>
      <c r="N655" s="5"/>
      <c r="Q655" s="3"/>
      <c r="T655" s="1"/>
      <c r="U655" s="1"/>
      <c r="W655" s="1"/>
      <c r="Y655" s="7"/>
      <c r="Z655" s="7"/>
      <c r="AA655" s="30"/>
      <c r="AC655" s="4"/>
      <c r="AD655" s="4"/>
    </row>
    <row r="656" spans="4:30" s="2" customFormat="1" x14ac:dyDescent="0.2">
      <c r="D656" s="1"/>
      <c r="J656" s="1"/>
      <c r="K656" s="1"/>
      <c r="L656" s="1"/>
      <c r="M656" s="1"/>
      <c r="N656" s="5"/>
      <c r="Q656" s="3"/>
      <c r="T656" s="1"/>
      <c r="U656" s="1"/>
      <c r="W656" s="1"/>
      <c r="Y656" s="7"/>
      <c r="Z656" s="7"/>
      <c r="AA656" s="30"/>
      <c r="AC656" s="4"/>
      <c r="AD656" s="4"/>
    </row>
    <row r="657" spans="4:30" s="2" customFormat="1" x14ac:dyDescent="0.2">
      <c r="D657" s="1"/>
      <c r="J657" s="1"/>
      <c r="K657" s="1"/>
      <c r="L657" s="1"/>
      <c r="M657" s="1"/>
      <c r="N657" s="5"/>
      <c r="Q657" s="3"/>
      <c r="T657" s="1"/>
      <c r="U657" s="1"/>
      <c r="W657" s="1"/>
      <c r="Y657" s="7"/>
      <c r="Z657" s="7"/>
      <c r="AA657" s="30"/>
      <c r="AC657" s="4"/>
      <c r="AD657" s="4"/>
    </row>
    <row r="658" spans="4:30" s="2" customFormat="1" x14ac:dyDescent="0.2">
      <c r="D658" s="1"/>
      <c r="J658" s="1"/>
      <c r="K658" s="1"/>
      <c r="L658" s="1"/>
      <c r="M658" s="1"/>
      <c r="N658" s="5"/>
      <c r="Q658" s="3"/>
      <c r="T658" s="1"/>
      <c r="U658" s="1"/>
      <c r="W658" s="1"/>
      <c r="Y658" s="7"/>
      <c r="Z658" s="7"/>
      <c r="AA658" s="30"/>
      <c r="AC658" s="4"/>
      <c r="AD658" s="4"/>
    </row>
    <row r="659" spans="4:30" s="2" customFormat="1" x14ac:dyDescent="0.2">
      <c r="D659" s="1"/>
      <c r="J659" s="1"/>
      <c r="K659" s="1"/>
      <c r="L659" s="1"/>
      <c r="M659" s="1"/>
      <c r="N659" s="5"/>
      <c r="Q659" s="3"/>
      <c r="T659" s="1"/>
      <c r="U659" s="1"/>
      <c r="W659" s="1"/>
      <c r="Y659" s="7"/>
      <c r="Z659" s="7"/>
      <c r="AA659" s="30"/>
      <c r="AC659" s="4"/>
      <c r="AD659" s="4"/>
    </row>
    <row r="660" spans="4:30" s="2" customFormat="1" x14ac:dyDescent="0.2">
      <c r="D660" s="1"/>
      <c r="J660" s="1"/>
      <c r="K660" s="1"/>
      <c r="L660" s="1"/>
      <c r="M660" s="1"/>
      <c r="N660" s="5"/>
      <c r="Q660" s="3"/>
      <c r="T660" s="1"/>
      <c r="U660" s="1"/>
      <c r="W660" s="1"/>
      <c r="Y660" s="7"/>
      <c r="Z660" s="7"/>
      <c r="AA660" s="30"/>
      <c r="AC660" s="4"/>
      <c r="AD660" s="4"/>
    </row>
    <row r="661" spans="4:30" s="2" customFormat="1" x14ac:dyDescent="0.2">
      <c r="D661" s="1"/>
      <c r="J661" s="1"/>
      <c r="K661" s="1"/>
      <c r="L661" s="1"/>
      <c r="M661" s="1"/>
      <c r="N661" s="5"/>
      <c r="Q661" s="3"/>
      <c r="T661" s="1"/>
      <c r="U661" s="1"/>
      <c r="W661" s="1"/>
      <c r="Y661" s="7"/>
      <c r="Z661" s="7"/>
      <c r="AA661" s="30"/>
      <c r="AC661" s="4"/>
      <c r="AD661" s="4"/>
    </row>
    <row r="662" spans="4:30" s="2" customFormat="1" x14ac:dyDescent="0.2">
      <c r="D662" s="1"/>
      <c r="J662" s="1"/>
      <c r="K662" s="1"/>
      <c r="L662" s="1"/>
      <c r="M662" s="1"/>
      <c r="N662" s="5"/>
      <c r="Q662" s="3"/>
      <c r="T662" s="1"/>
      <c r="U662" s="1"/>
      <c r="W662" s="1"/>
      <c r="Y662" s="7"/>
      <c r="Z662" s="7"/>
      <c r="AA662" s="30"/>
      <c r="AC662" s="4"/>
      <c r="AD662" s="4"/>
    </row>
    <row r="663" spans="4:30" s="2" customFormat="1" x14ac:dyDescent="0.2">
      <c r="D663" s="1"/>
      <c r="J663" s="1"/>
      <c r="K663" s="1"/>
      <c r="L663" s="1"/>
      <c r="M663" s="1"/>
      <c r="N663" s="5"/>
      <c r="Q663" s="3"/>
      <c r="T663" s="1"/>
      <c r="U663" s="1"/>
      <c r="W663" s="1"/>
      <c r="Y663" s="7"/>
      <c r="Z663" s="7"/>
      <c r="AA663" s="30"/>
      <c r="AC663" s="4"/>
      <c r="AD663" s="4"/>
    </row>
    <row r="664" spans="4:30" s="2" customFormat="1" x14ac:dyDescent="0.2">
      <c r="D664" s="1"/>
      <c r="J664" s="1"/>
      <c r="K664" s="1"/>
      <c r="L664" s="1"/>
      <c r="M664" s="1"/>
      <c r="N664" s="5"/>
      <c r="Q664" s="3"/>
      <c r="T664" s="1"/>
      <c r="U664" s="1"/>
      <c r="W664" s="1"/>
      <c r="Y664" s="7"/>
      <c r="Z664" s="7"/>
      <c r="AA664" s="30"/>
      <c r="AC664" s="4"/>
      <c r="AD664" s="4"/>
    </row>
    <row r="665" spans="4:30" s="2" customFormat="1" x14ac:dyDescent="0.2">
      <c r="D665" s="1"/>
      <c r="J665" s="1"/>
      <c r="K665" s="1"/>
      <c r="L665" s="1"/>
      <c r="M665" s="1"/>
      <c r="N665" s="5"/>
      <c r="Q665" s="3"/>
      <c r="T665" s="1"/>
      <c r="U665" s="1"/>
      <c r="W665" s="1"/>
      <c r="Y665" s="7"/>
      <c r="Z665" s="7"/>
      <c r="AA665" s="30"/>
      <c r="AC665" s="4"/>
      <c r="AD665" s="4"/>
    </row>
    <row r="666" spans="4:30" s="2" customFormat="1" x14ac:dyDescent="0.2">
      <c r="D666" s="1"/>
      <c r="J666" s="1"/>
      <c r="K666" s="1"/>
      <c r="L666" s="1"/>
      <c r="M666" s="1"/>
      <c r="N666" s="5"/>
      <c r="Q666" s="3"/>
      <c r="T666" s="1"/>
      <c r="U666" s="1"/>
      <c r="W666" s="1"/>
      <c r="Y666" s="7"/>
      <c r="Z666" s="7"/>
      <c r="AA666" s="30"/>
      <c r="AC666" s="4"/>
      <c r="AD666" s="4"/>
    </row>
    <row r="667" spans="4:30" s="2" customFormat="1" x14ac:dyDescent="0.2">
      <c r="D667" s="1"/>
      <c r="J667" s="1"/>
      <c r="K667" s="1"/>
      <c r="L667" s="1"/>
      <c r="M667" s="1"/>
      <c r="N667" s="5"/>
      <c r="Q667" s="3"/>
      <c r="T667" s="1"/>
      <c r="U667" s="1"/>
      <c r="W667" s="1"/>
      <c r="Y667" s="7"/>
      <c r="Z667" s="7"/>
      <c r="AA667" s="30"/>
      <c r="AC667" s="4"/>
      <c r="AD667" s="4"/>
    </row>
    <row r="668" spans="4:30" s="2" customFormat="1" x14ac:dyDescent="0.2">
      <c r="D668" s="1"/>
      <c r="J668" s="1"/>
      <c r="K668" s="1"/>
      <c r="L668" s="1"/>
      <c r="M668" s="1"/>
      <c r="N668" s="5"/>
      <c r="Q668" s="3"/>
      <c r="T668" s="1"/>
      <c r="U668" s="1"/>
      <c r="W668" s="1"/>
      <c r="Y668" s="7"/>
      <c r="Z668" s="7"/>
      <c r="AA668" s="30"/>
      <c r="AC668" s="4"/>
      <c r="AD668" s="4"/>
    </row>
    <row r="669" spans="4:30" s="2" customFormat="1" x14ac:dyDescent="0.2">
      <c r="D669" s="1"/>
      <c r="J669" s="1"/>
      <c r="K669" s="1"/>
      <c r="L669" s="1"/>
      <c r="M669" s="1"/>
      <c r="N669" s="5"/>
      <c r="Q669" s="3"/>
      <c r="T669" s="1"/>
      <c r="U669" s="1"/>
      <c r="W669" s="1"/>
      <c r="Y669" s="7"/>
      <c r="Z669" s="7"/>
      <c r="AA669" s="30"/>
      <c r="AC669" s="4"/>
      <c r="AD669" s="4"/>
    </row>
    <row r="670" spans="4:30" s="2" customFormat="1" x14ac:dyDescent="0.2">
      <c r="D670" s="1"/>
      <c r="J670" s="1"/>
      <c r="K670" s="1"/>
      <c r="L670" s="1"/>
      <c r="M670" s="1"/>
      <c r="N670" s="5"/>
      <c r="Q670" s="3"/>
      <c r="T670" s="1"/>
      <c r="U670" s="1"/>
      <c r="W670" s="1"/>
      <c r="Y670" s="7"/>
      <c r="Z670" s="7"/>
      <c r="AA670" s="30"/>
      <c r="AC670" s="4"/>
      <c r="AD670" s="4"/>
    </row>
    <row r="671" spans="4:30" s="2" customFormat="1" x14ac:dyDescent="0.2">
      <c r="D671" s="1"/>
      <c r="J671" s="1"/>
      <c r="K671" s="1"/>
      <c r="L671" s="1"/>
      <c r="M671" s="1"/>
      <c r="N671" s="5"/>
      <c r="Q671" s="3"/>
      <c r="T671" s="1"/>
      <c r="U671" s="1"/>
      <c r="W671" s="1"/>
      <c r="Y671" s="7"/>
      <c r="Z671" s="7"/>
      <c r="AA671" s="30"/>
      <c r="AC671" s="4"/>
      <c r="AD671" s="4"/>
    </row>
    <row r="672" spans="4:30" s="2" customFormat="1" x14ac:dyDescent="0.2">
      <c r="D672" s="1"/>
      <c r="J672" s="1"/>
      <c r="K672" s="1"/>
      <c r="L672" s="1"/>
      <c r="M672" s="1"/>
      <c r="N672" s="5"/>
      <c r="Q672" s="3"/>
      <c r="T672" s="1"/>
      <c r="U672" s="1"/>
      <c r="W672" s="1"/>
      <c r="Y672" s="7"/>
      <c r="Z672" s="7"/>
      <c r="AA672" s="30"/>
      <c r="AC672" s="4"/>
      <c r="AD672" s="4"/>
    </row>
    <row r="673" spans="4:30" s="2" customFormat="1" x14ac:dyDescent="0.2">
      <c r="D673" s="1"/>
      <c r="J673" s="1"/>
      <c r="K673" s="1"/>
      <c r="L673" s="1"/>
      <c r="M673" s="1"/>
      <c r="N673" s="5"/>
      <c r="Q673" s="3"/>
      <c r="T673" s="1"/>
      <c r="U673" s="1"/>
      <c r="W673" s="1"/>
      <c r="Y673" s="7"/>
      <c r="Z673" s="7"/>
      <c r="AA673" s="30"/>
      <c r="AC673" s="4"/>
      <c r="AD673" s="4"/>
    </row>
    <row r="674" spans="4:30" s="2" customFormat="1" x14ac:dyDescent="0.2">
      <c r="D674" s="1"/>
      <c r="J674" s="1"/>
      <c r="K674" s="1"/>
      <c r="L674" s="1"/>
      <c r="M674" s="1"/>
      <c r="N674" s="5"/>
      <c r="Q674" s="3"/>
      <c r="T674" s="1"/>
      <c r="U674" s="1"/>
      <c r="W674" s="1"/>
      <c r="Y674" s="7"/>
      <c r="Z674" s="7"/>
      <c r="AA674" s="30"/>
      <c r="AC674" s="4"/>
      <c r="AD674" s="4"/>
    </row>
    <row r="675" spans="4:30" s="2" customFormat="1" x14ac:dyDescent="0.2">
      <c r="D675" s="1"/>
      <c r="J675" s="1"/>
      <c r="K675" s="1"/>
      <c r="L675" s="1"/>
      <c r="M675" s="1"/>
      <c r="N675" s="5"/>
      <c r="Q675" s="3"/>
      <c r="T675" s="1"/>
      <c r="U675" s="1"/>
      <c r="W675" s="1"/>
      <c r="Y675" s="7"/>
      <c r="Z675" s="7"/>
      <c r="AA675" s="30"/>
      <c r="AC675" s="4"/>
      <c r="AD675" s="4"/>
    </row>
    <row r="676" spans="4:30" s="2" customFormat="1" x14ac:dyDescent="0.2">
      <c r="D676" s="1"/>
      <c r="J676" s="1"/>
      <c r="K676" s="1"/>
      <c r="L676" s="1"/>
      <c r="M676" s="1"/>
      <c r="N676" s="5"/>
      <c r="Q676" s="3"/>
      <c r="T676" s="1"/>
      <c r="U676" s="1"/>
      <c r="W676" s="1"/>
      <c r="Y676" s="7"/>
      <c r="Z676" s="7"/>
      <c r="AA676" s="30"/>
      <c r="AC676" s="4"/>
      <c r="AD676" s="4"/>
    </row>
    <row r="677" spans="4:30" s="2" customFormat="1" x14ac:dyDescent="0.2">
      <c r="D677" s="1"/>
      <c r="J677" s="1"/>
      <c r="K677" s="1"/>
      <c r="L677" s="1"/>
      <c r="M677" s="1"/>
      <c r="N677" s="5"/>
      <c r="Q677" s="3"/>
      <c r="T677" s="1"/>
      <c r="U677" s="1"/>
      <c r="W677" s="1"/>
      <c r="Y677" s="7"/>
      <c r="Z677" s="7"/>
      <c r="AA677" s="30"/>
      <c r="AC677" s="4"/>
      <c r="AD677" s="4"/>
    </row>
    <row r="678" spans="4:30" s="2" customFormat="1" x14ac:dyDescent="0.2">
      <c r="D678" s="1"/>
      <c r="J678" s="1"/>
      <c r="K678" s="1"/>
      <c r="L678" s="1"/>
      <c r="M678" s="1"/>
      <c r="N678" s="5"/>
      <c r="Q678" s="3"/>
      <c r="T678" s="1"/>
      <c r="U678" s="1"/>
      <c r="W678" s="1"/>
      <c r="Y678" s="7"/>
      <c r="Z678" s="7"/>
      <c r="AA678" s="30"/>
      <c r="AC678" s="4"/>
      <c r="AD678" s="4"/>
    </row>
    <row r="679" spans="4:30" s="2" customFormat="1" x14ac:dyDescent="0.2">
      <c r="D679" s="1"/>
      <c r="J679" s="1"/>
      <c r="K679" s="1"/>
      <c r="L679" s="1"/>
      <c r="M679" s="1"/>
      <c r="N679" s="5"/>
      <c r="Q679" s="3"/>
      <c r="T679" s="1"/>
      <c r="U679" s="1"/>
      <c r="W679" s="1"/>
      <c r="Y679" s="7"/>
      <c r="Z679" s="7"/>
      <c r="AA679" s="30"/>
      <c r="AC679" s="4"/>
      <c r="AD679" s="4"/>
    </row>
    <row r="680" spans="4:30" s="2" customFormat="1" x14ac:dyDescent="0.2">
      <c r="D680" s="1"/>
      <c r="J680" s="1"/>
      <c r="K680" s="1"/>
      <c r="L680" s="1"/>
      <c r="M680" s="1"/>
      <c r="N680" s="5"/>
      <c r="Q680" s="3"/>
      <c r="T680" s="1"/>
      <c r="U680" s="1"/>
      <c r="W680" s="1"/>
      <c r="Y680" s="7"/>
      <c r="Z680" s="7"/>
      <c r="AA680" s="30"/>
      <c r="AC680" s="4"/>
      <c r="AD680" s="4"/>
    </row>
    <row r="681" spans="4:30" s="2" customFormat="1" x14ac:dyDescent="0.2">
      <c r="D681" s="1"/>
      <c r="J681" s="1"/>
      <c r="K681" s="1"/>
      <c r="L681" s="1"/>
      <c r="M681" s="1"/>
      <c r="N681" s="5"/>
      <c r="Q681" s="3"/>
      <c r="T681" s="1"/>
      <c r="U681" s="1"/>
      <c r="W681" s="1"/>
      <c r="Y681" s="7"/>
      <c r="Z681" s="7"/>
      <c r="AA681" s="30"/>
      <c r="AC681" s="4"/>
      <c r="AD681" s="4"/>
    </row>
    <row r="682" spans="4:30" s="2" customFormat="1" x14ac:dyDescent="0.2">
      <c r="D682" s="1"/>
      <c r="J682" s="1"/>
      <c r="K682" s="1"/>
      <c r="L682" s="1"/>
      <c r="M682" s="1"/>
      <c r="N682" s="5"/>
      <c r="Q682" s="3"/>
      <c r="T682" s="1"/>
      <c r="U682" s="1"/>
      <c r="W682" s="1"/>
      <c r="Y682" s="7"/>
      <c r="Z682" s="7"/>
      <c r="AA682" s="30"/>
      <c r="AC682" s="4"/>
      <c r="AD682" s="4"/>
    </row>
    <row r="683" spans="4:30" s="2" customFormat="1" x14ac:dyDescent="0.2">
      <c r="D683" s="1"/>
      <c r="J683" s="1"/>
      <c r="K683" s="1"/>
      <c r="L683" s="1"/>
      <c r="M683" s="1"/>
      <c r="N683" s="5"/>
      <c r="Q683" s="3"/>
      <c r="T683" s="1"/>
      <c r="U683" s="1"/>
      <c r="W683" s="1"/>
      <c r="Y683" s="7"/>
      <c r="Z683" s="7"/>
      <c r="AA683" s="30"/>
      <c r="AC683" s="4"/>
      <c r="AD683" s="4"/>
    </row>
    <row r="684" spans="4:30" s="2" customFormat="1" x14ac:dyDescent="0.2">
      <c r="D684" s="1"/>
      <c r="J684" s="1"/>
      <c r="K684" s="1"/>
      <c r="L684" s="1"/>
      <c r="M684" s="1"/>
      <c r="N684" s="5"/>
      <c r="Q684" s="3"/>
      <c r="T684" s="1"/>
      <c r="U684" s="1"/>
      <c r="W684" s="1"/>
      <c r="Y684" s="7"/>
      <c r="Z684" s="7"/>
      <c r="AA684" s="30"/>
      <c r="AC684" s="4"/>
      <c r="AD684" s="4"/>
    </row>
    <row r="685" spans="4:30" s="2" customFormat="1" x14ac:dyDescent="0.2">
      <c r="D685" s="1"/>
      <c r="J685" s="1"/>
      <c r="K685" s="1"/>
      <c r="L685" s="1"/>
      <c r="M685" s="1"/>
      <c r="N685" s="5"/>
      <c r="Q685" s="3"/>
      <c r="T685" s="1"/>
      <c r="U685" s="1"/>
      <c r="W685" s="1"/>
      <c r="Y685" s="7"/>
      <c r="Z685" s="7"/>
      <c r="AA685" s="30"/>
      <c r="AC685" s="4"/>
      <c r="AD685" s="4"/>
    </row>
    <row r="686" spans="4:30" s="2" customFormat="1" x14ac:dyDescent="0.2">
      <c r="D686" s="1"/>
      <c r="J686" s="1"/>
      <c r="K686" s="1"/>
      <c r="L686" s="1"/>
      <c r="M686" s="1"/>
      <c r="N686" s="5"/>
      <c r="Q686" s="3"/>
      <c r="T686" s="1"/>
      <c r="U686" s="1"/>
      <c r="W686" s="1"/>
      <c r="Y686" s="7"/>
      <c r="Z686" s="7"/>
      <c r="AA686" s="30"/>
      <c r="AC686" s="4"/>
      <c r="AD686" s="4"/>
    </row>
    <row r="687" spans="4:30" s="2" customFormat="1" x14ac:dyDescent="0.2">
      <c r="D687" s="1"/>
      <c r="J687" s="1"/>
      <c r="K687" s="1"/>
      <c r="L687" s="1"/>
      <c r="M687" s="1"/>
      <c r="N687" s="5"/>
      <c r="Q687" s="3"/>
      <c r="T687" s="1"/>
      <c r="U687" s="1"/>
      <c r="W687" s="1"/>
      <c r="Y687" s="7"/>
      <c r="Z687" s="7"/>
      <c r="AA687" s="30"/>
      <c r="AC687" s="4"/>
      <c r="AD687" s="4"/>
    </row>
    <row r="688" spans="4:30" s="2" customFormat="1" x14ac:dyDescent="0.2">
      <c r="D688" s="1"/>
      <c r="J688" s="1"/>
      <c r="K688" s="1"/>
      <c r="L688" s="1"/>
      <c r="M688" s="1"/>
      <c r="N688" s="5"/>
      <c r="Q688" s="3"/>
      <c r="T688" s="1"/>
      <c r="U688" s="1"/>
      <c r="W688" s="1"/>
      <c r="Y688" s="7"/>
      <c r="Z688" s="7"/>
      <c r="AA688" s="30"/>
      <c r="AC688" s="4"/>
      <c r="AD688" s="4"/>
    </row>
    <row r="689" spans="4:30" s="2" customFormat="1" x14ac:dyDescent="0.2">
      <c r="D689" s="1"/>
      <c r="J689" s="1"/>
      <c r="K689" s="1"/>
      <c r="L689" s="1"/>
      <c r="M689" s="1"/>
      <c r="N689" s="5"/>
      <c r="Q689" s="3"/>
      <c r="T689" s="1"/>
      <c r="U689" s="1"/>
      <c r="W689" s="1"/>
      <c r="Y689" s="7"/>
      <c r="Z689" s="7"/>
      <c r="AA689" s="30"/>
      <c r="AC689" s="4"/>
      <c r="AD689" s="4"/>
    </row>
    <row r="690" spans="4:30" s="2" customFormat="1" x14ac:dyDescent="0.2">
      <c r="D690" s="1"/>
      <c r="J690" s="1"/>
      <c r="K690" s="1"/>
      <c r="L690" s="1"/>
      <c r="M690" s="1"/>
      <c r="N690" s="5"/>
      <c r="Q690" s="3"/>
      <c r="T690" s="1"/>
      <c r="U690" s="1"/>
      <c r="W690" s="1"/>
      <c r="Y690" s="7"/>
      <c r="Z690" s="7"/>
      <c r="AA690" s="30"/>
      <c r="AC690" s="4"/>
      <c r="AD690" s="4"/>
    </row>
    <row r="691" spans="4:30" s="2" customFormat="1" x14ac:dyDescent="0.2">
      <c r="D691" s="1"/>
      <c r="J691" s="1"/>
      <c r="K691" s="1"/>
      <c r="L691" s="1"/>
      <c r="M691" s="1"/>
      <c r="N691" s="5"/>
      <c r="Q691" s="3"/>
      <c r="T691" s="1"/>
      <c r="U691" s="1"/>
      <c r="W691" s="1"/>
      <c r="Y691" s="7"/>
      <c r="Z691" s="7"/>
      <c r="AA691" s="30"/>
      <c r="AC691" s="4"/>
      <c r="AD691" s="4"/>
    </row>
    <row r="692" spans="4:30" s="2" customFormat="1" x14ac:dyDescent="0.2">
      <c r="D692" s="1"/>
      <c r="J692" s="1"/>
      <c r="K692" s="1"/>
      <c r="L692" s="1"/>
      <c r="M692" s="1"/>
      <c r="N692" s="5"/>
      <c r="Q692" s="3"/>
      <c r="T692" s="1"/>
      <c r="U692" s="1"/>
      <c r="W692" s="1"/>
      <c r="Y692" s="7"/>
      <c r="Z692" s="7"/>
      <c r="AA692" s="30"/>
      <c r="AC692" s="4"/>
      <c r="AD692" s="4"/>
    </row>
    <row r="693" spans="4:30" s="2" customFormat="1" x14ac:dyDescent="0.2">
      <c r="D693" s="1"/>
      <c r="J693" s="1"/>
      <c r="K693" s="1"/>
      <c r="L693" s="1"/>
      <c r="M693" s="1"/>
      <c r="N693" s="5"/>
      <c r="Q693" s="3"/>
      <c r="T693" s="1"/>
      <c r="U693" s="1"/>
      <c r="W693" s="1"/>
      <c r="Y693" s="7"/>
      <c r="Z693" s="7"/>
      <c r="AA693" s="30"/>
      <c r="AC693" s="4"/>
      <c r="AD693" s="4"/>
    </row>
    <row r="694" spans="4:30" s="2" customFormat="1" x14ac:dyDescent="0.2">
      <c r="D694" s="1"/>
      <c r="J694" s="1"/>
      <c r="K694" s="1"/>
      <c r="L694" s="1"/>
      <c r="M694" s="1"/>
      <c r="N694" s="5"/>
      <c r="Q694" s="3"/>
      <c r="T694" s="1"/>
      <c r="U694" s="1"/>
      <c r="W694" s="1"/>
      <c r="Y694" s="7"/>
      <c r="Z694" s="7"/>
      <c r="AA694" s="30"/>
      <c r="AC694" s="4"/>
      <c r="AD694" s="4"/>
    </row>
    <row r="695" spans="4:30" s="2" customFormat="1" x14ac:dyDescent="0.2">
      <c r="D695" s="1"/>
      <c r="J695" s="1"/>
      <c r="K695" s="1"/>
      <c r="L695" s="1"/>
      <c r="M695" s="1"/>
      <c r="N695" s="5"/>
      <c r="Q695" s="3"/>
      <c r="T695" s="1"/>
      <c r="U695" s="1"/>
      <c r="W695" s="1"/>
      <c r="Y695" s="7"/>
      <c r="Z695" s="7"/>
      <c r="AA695" s="30"/>
      <c r="AC695" s="4"/>
      <c r="AD695" s="4"/>
    </row>
    <row r="696" spans="4:30" s="2" customFormat="1" x14ac:dyDescent="0.2">
      <c r="D696" s="1"/>
      <c r="J696" s="1"/>
      <c r="K696" s="1"/>
      <c r="L696" s="1"/>
      <c r="M696" s="1"/>
      <c r="N696" s="5"/>
      <c r="Q696" s="3"/>
      <c r="T696" s="1"/>
      <c r="U696" s="1"/>
      <c r="W696" s="1"/>
      <c r="Y696" s="7"/>
      <c r="Z696" s="7"/>
      <c r="AA696" s="30"/>
      <c r="AC696" s="4"/>
      <c r="AD696" s="4"/>
    </row>
    <row r="697" spans="4:30" s="2" customFormat="1" x14ac:dyDescent="0.2">
      <c r="D697" s="1"/>
      <c r="J697" s="1"/>
      <c r="K697" s="1"/>
      <c r="L697" s="1"/>
      <c r="M697" s="1"/>
      <c r="N697" s="5"/>
      <c r="Q697" s="3"/>
      <c r="T697" s="1"/>
      <c r="U697" s="1"/>
      <c r="W697" s="1"/>
      <c r="Y697" s="7"/>
      <c r="Z697" s="7"/>
      <c r="AA697" s="30"/>
      <c r="AC697" s="4"/>
      <c r="AD697" s="4"/>
    </row>
    <row r="698" spans="4:30" s="2" customFormat="1" x14ac:dyDescent="0.2">
      <c r="D698" s="1"/>
      <c r="J698" s="1"/>
      <c r="K698" s="1"/>
      <c r="L698" s="1"/>
      <c r="M698" s="1"/>
      <c r="N698" s="5"/>
      <c r="Q698" s="3"/>
      <c r="T698" s="1"/>
      <c r="U698" s="1"/>
      <c r="W698" s="1"/>
      <c r="Y698" s="7"/>
      <c r="Z698" s="7"/>
      <c r="AA698" s="30"/>
      <c r="AC698" s="4"/>
      <c r="AD698" s="4"/>
    </row>
    <row r="699" spans="4:30" s="2" customFormat="1" x14ac:dyDescent="0.2">
      <c r="D699" s="1"/>
      <c r="J699" s="1"/>
      <c r="K699" s="1"/>
      <c r="L699" s="1"/>
      <c r="M699" s="1"/>
      <c r="N699" s="5"/>
      <c r="Q699" s="3"/>
      <c r="T699" s="1"/>
      <c r="U699" s="1"/>
      <c r="W699" s="1"/>
      <c r="Y699" s="7"/>
      <c r="Z699" s="7"/>
      <c r="AA699" s="30"/>
      <c r="AC699" s="4"/>
      <c r="AD699" s="4"/>
    </row>
    <row r="700" spans="4:30" s="2" customFormat="1" x14ac:dyDescent="0.2">
      <c r="D700" s="1"/>
      <c r="J700" s="1"/>
      <c r="K700" s="1"/>
      <c r="L700" s="1"/>
      <c r="M700" s="1"/>
      <c r="N700" s="5"/>
      <c r="Q700" s="3"/>
      <c r="T700" s="1"/>
      <c r="U700" s="1"/>
      <c r="W700" s="1"/>
      <c r="Y700" s="7"/>
      <c r="Z700" s="7"/>
      <c r="AA700" s="30"/>
      <c r="AC700" s="4"/>
      <c r="AD700" s="4"/>
    </row>
    <row r="701" spans="4:30" s="2" customFormat="1" x14ac:dyDescent="0.2">
      <c r="D701" s="1"/>
      <c r="J701" s="1"/>
      <c r="K701" s="1"/>
      <c r="L701" s="1"/>
      <c r="M701" s="1"/>
      <c r="N701" s="5"/>
      <c r="Q701" s="3"/>
      <c r="T701" s="1"/>
      <c r="U701" s="1"/>
      <c r="W701" s="1"/>
      <c r="Y701" s="7"/>
      <c r="Z701" s="7"/>
      <c r="AA701" s="30"/>
      <c r="AC701" s="4"/>
      <c r="AD701" s="4"/>
    </row>
    <row r="702" spans="4:30" s="2" customFormat="1" x14ac:dyDescent="0.2">
      <c r="D702" s="1"/>
      <c r="J702" s="1"/>
      <c r="K702" s="1"/>
      <c r="L702" s="1"/>
      <c r="M702" s="1"/>
      <c r="N702" s="5"/>
      <c r="Q702" s="3"/>
      <c r="T702" s="1"/>
      <c r="U702" s="1"/>
      <c r="W702" s="1"/>
      <c r="Y702" s="7"/>
      <c r="Z702" s="7"/>
      <c r="AA702" s="30"/>
      <c r="AC702" s="4"/>
      <c r="AD702" s="4"/>
    </row>
    <row r="703" spans="4:30" s="2" customFormat="1" x14ac:dyDescent="0.2">
      <c r="D703" s="1"/>
      <c r="J703" s="1"/>
      <c r="K703" s="1"/>
      <c r="L703" s="1"/>
      <c r="M703" s="1"/>
      <c r="N703" s="5"/>
      <c r="Q703" s="3"/>
      <c r="T703" s="1"/>
      <c r="U703" s="1"/>
      <c r="W703" s="1"/>
      <c r="Y703" s="7"/>
      <c r="Z703" s="7"/>
      <c r="AA703" s="30"/>
      <c r="AC703" s="4"/>
      <c r="AD703" s="4"/>
    </row>
    <row r="704" spans="4:30" s="2" customFormat="1" x14ac:dyDescent="0.2">
      <c r="D704" s="1"/>
      <c r="J704" s="1"/>
      <c r="K704" s="1"/>
      <c r="L704" s="1"/>
      <c r="M704" s="1"/>
      <c r="N704" s="5"/>
      <c r="Q704" s="3"/>
      <c r="T704" s="1"/>
      <c r="U704" s="1"/>
      <c r="W704" s="1"/>
      <c r="Y704" s="7"/>
      <c r="Z704" s="7"/>
      <c r="AA704" s="30"/>
      <c r="AC704" s="4"/>
      <c r="AD704" s="4"/>
    </row>
    <row r="705" spans="4:30" s="2" customFormat="1" x14ac:dyDescent="0.2">
      <c r="D705" s="1"/>
      <c r="J705" s="1"/>
      <c r="K705" s="1"/>
      <c r="L705" s="1"/>
      <c r="M705" s="1"/>
      <c r="N705" s="5"/>
      <c r="Q705" s="3"/>
      <c r="T705" s="1"/>
      <c r="U705" s="1"/>
      <c r="W705" s="1"/>
      <c r="Y705" s="7"/>
      <c r="Z705" s="7"/>
      <c r="AA705" s="30"/>
      <c r="AC705" s="4"/>
      <c r="AD705" s="4"/>
    </row>
    <row r="706" spans="4:30" s="2" customFormat="1" x14ac:dyDescent="0.2">
      <c r="D706" s="1"/>
      <c r="J706" s="1"/>
      <c r="K706" s="1"/>
      <c r="L706" s="1"/>
      <c r="M706" s="1"/>
      <c r="N706" s="5"/>
      <c r="Q706" s="3"/>
      <c r="T706" s="1"/>
      <c r="U706" s="1"/>
      <c r="W706" s="1"/>
      <c r="Y706" s="7"/>
      <c r="Z706" s="7"/>
      <c r="AA706" s="30"/>
      <c r="AC706" s="4"/>
      <c r="AD706" s="4"/>
    </row>
    <row r="707" spans="4:30" s="2" customFormat="1" x14ac:dyDescent="0.2">
      <c r="D707" s="1"/>
      <c r="J707" s="1"/>
      <c r="K707" s="1"/>
      <c r="L707" s="1"/>
      <c r="M707" s="1"/>
      <c r="N707" s="5"/>
      <c r="Q707" s="3"/>
      <c r="T707" s="1"/>
      <c r="U707" s="1"/>
      <c r="W707" s="1"/>
      <c r="Y707" s="7"/>
      <c r="Z707" s="7"/>
      <c r="AA707" s="30"/>
      <c r="AC707" s="4"/>
      <c r="AD707" s="4"/>
    </row>
    <row r="708" spans="4:30" s="2" customFormat="1" x14ac:dyDescent="0.2">
      <c r="D708" s="1"/>
      <c r="J708" s="1"/>
      <c r="K708" s="1"/>
      <c r="L708" s="1"/>
      <c r="M708" s="1"/>
      <c r="N708" s="5"/>
      <c r="Q708" s="3"/>
      <c r="T708" s="1"/>
      <c r="U708" s="1"/>
      <c r="W708" s="1"/>
      <c r="Y708" s="7"/>
      <c r="Z708" s="7"/>
      <c r="AA708" s="30"/>
      <c r="AC708" s="4"/>
      <c r="AD708" s="4"/>
    </row>
    <row r="709" spans="4:30" s="2" customFormat="1" x14ac:dyDescent="0.2">
      <c r="D709" s="1"/>
      <c r="J709" s="1"/>
      <c r="K709" s="1"/>
      <c r="L709" s="1"/>
      <c r="M709" s="1"/>
      <c r="N709" s="5"/>
      <c r="Q709" s="3"/>
      <c r="T709" s="1"/>
      <c r="U709" s="1"/>
      <c r="W709" s="1"/>
      <c r="Y709" s="7"/>
      <c r="Z709" s="7"/>
      <c r="AA709" s="30"/>
      <c r="AC709" s="4"/>
      <c r="AD709" s="4"/>
    </row>
    <row r="710" spans="4:30" s="2" customFormat="1" x14ac:dyDescent="0.2">
      <c r="D710" s="1"/>
      <c r="J710" s="1"/>
      <c r="K710" s="1"/>
      <c r="L710" s="1"/>
      <c r="M710" s="1"/>
      <c r="N710" s="5"/>
      <c r="Q710" s="3"/>
      <c r="T710" s="1"/>
      <c r="U710" s="1"/>
      <c r="W710" s="1"/>
      <c r="Y710" s="7"/>
      <c r="Z710" s="7"/>
      <c r="AA710" s="30"/>
      <c r="AC710" s="4"/>
      <c r="AD710" s="4"/>
    </row>
    <row r="711" spans="4:30" s="2" customFormat="1" x14ac:dyDescent="0.2">
      <c r="D711" s="1"/>
      <c r="J711" s="1"/>
      <c r="K711" s="1"/>
      <c r="L711" s="1"/>
      <c r="M711" s="1"/>
      <c r="N711" s="5"/>
      <c r="Q711" s="3"/>
      <c r="T711" s="1"/>
      <c r="U711" s="1"/>
      <c r="W711" s="1"/>
      <c r="Y711" s="7"/>
      <c r="Z711" s="7"/>
      <c r="AA711" s="30"/>
      <c r="AC711" s="4"/>
      <c r="AD711" s="4"/>
    </row>
    <row r="712" spans="4:30" s="2" customFormat="1" x14ac:dyDescent="0.2">
      <c r="D712" s="1"/>
      <c r="J712" s="1"/>
      <c r="K712" s="1"/>
      <c r="L712" s="1"/>
      <c r="M712" s="1"/>
      <c r="N712" s="5"/>
      <c r="Q712" s="3"/>
      <c r="T712" s="1"/>
      <c r="U712" s="1"/>
      <c r="W712" s="1"/>
      <c r="Y712" s="7"/>
      <c r="Z712" s="7"/>
      <c r="AA712" s="30"/>
      <c r="AC712" s="4"/>
      <c r="AD712" s="4"/>
    </row>
    <row r="713" spans="4:30" s="2" customFormat="1" x14ac:dyDescent="0.2">
      <c r="D713" s="1"/>
      <c r="J713" s="1"/>
      <c r="K713" s="1"/>
      <c r="L713" s="1"/>
      <c r="M713" s="1"/>
      <c r="N713" s="5"/>
      <c r="Q713" s="3"/>
      <c r="T713" s="1"/>
      <c r="U713" s="1"/>
      <c r="W713" s="1"/>
      <c r="Y713" s="7"/>
      <c r="Z713" s="7"/>
      <c r="AA713" s="30"/>
      <c r="AC713" s="4"/>
      <c r="AD713" s="4"/>
    </row>
    <row r="714" spans="4:30" s="2" customFormat="1" x14ac:dyDescent="0.2">
      <c r="D714" s="1"/>
      <c r="J714" s="1"/>
      <c r="K714" s="1"/>
      <c r="L714" s="1"/>
      <c r="M714" s="1"/>
      <c r="N714" s="5"/>
      <c r="Q714" s="3"/>
      <c r="T714" s="1"/>
      <c r="U714" s="1"/>
      <c r="W714" s="1"/>
      <c r="Y714" s="7"/>
      <c r="Z714" s="7"/>
      <c r="AA714" s="30"/>
      <c r="AC714" s="4"/>
      <c r="AD714" s="4"/>
    </row>
    <row r="715" spans="4:30" s="2" customFormat="1" x14ac:dyDescent="0.2">
      <c r="D715" s="1"/>
      <c r="J715" s="1"/>
      <c r="K715" s="1"/>
      <c r="L715" s="1"/>
      <c r="M715" s="1"/>
      <c r="N715" s="5"/>
      <c r="Q715" s="3"/>
      <c r="T715" s="1"/>
      <c r="U715" s="1"/>
      <c r="W715" s="1"/>
      <c r="Y715" s="7"/>
      <c r="Z715" s="7"/>
      <c r="AA715" s="30"/>
      <c r="AC715" s="4"/>
      <c r="AD715" s="4"/>
    </row>
    <row r="716" spans="4:30" s="2" customFormat="1" x14ac:dyDescent="0.2">
      <c r="D716" s="1"/>
      <c r="J716" s="1"/>
      <c r="K716" s="1"/>
      <c r="L716" s="1"/>
      <c r="M716" s="1"/>
      <c r="N716" s="5"/>
      <c r="Q716" s="3"/>
      <c r="T716" s="1"/>
      <c r="U716" s="1"/>
      <c r="W716" s="1"/>
      <c r="Y716" s="7"/>
      <c r="Z716" s="7"/>
      <c r="AA716" s="30"/>
      <c r="AC716" s="4"/>
      <c r="AD716" s="4"/>
    </row>
    <row r="717" spans="4:30" s="2" customFormat="1" x14ac:dyDescent="0.2">
      <c r="D717" s="1"/>
      <c r="J717" s="1"/>
      <c r="K717" s="1"/>
      <c r="L717" s="1"/>
      <c r="M717" s="1"/>
      <c r="N717" s="5"/>
      <c r="Q717" s="3"/>
      <c r="T717" s="1"/>
      <c r="U717" s="1"/>
      <c r="W717" s="1"/>
      <c r="Y717" s="7"/>
      <c r="Z717" s="7"/>
      <c r="AA717" s="30"/>
      <c r="AC717" s="4"/>
      <c r="AD717" s="4"/>
    </row>
    <row r="718" spans="4:30" s="2" customFormat="1" x14ac:dyDescent="0.2">
      <c r="D718" s="1"/>
      <c r="J718" s="1"/>
      <c r="K718" s="1"/>
      <c r="L718" s="1"/>
      <c r="M718" s="1"/>
      <c r="N718" s="5"/>
      <c r="Q718" s="3"/>
      <c r="T718" s="1"/>
      <c r="U718" s="1"/>
      <c r="W718" s="1"/>
      <c r="Y718" s="7"/>
      <c r="Z718" s="7"/>
      <c r="AA718" s="30"/>
      <c r="AC718" s="4"/>
      <c r="AD718" s="4"/>
    </row>
    <row r="719" spans="4:30" s="2" customFormat="1" x14ac:dyDescent="0.2">
      <c r="D719" s="1"/>
      <c r="J719" s="1"/>
      <c r="K719" s="1"/>
      <c r="L719" s="1"/>
      <c r="M719" s="1"/>
      <c r="N719" s="5"/>
      <c r="Q719" s="3"/>
      <c r="T719" s="1"/>
      <c r="U719" s="1"/>
      <c r="W719" s="1"/>
      <c r="Y719" s="7"/>
      <c r="Z719" s="7"/>
      <c r="AA719" s="30"/>
      <c r="AC719" s="4"/>
      <c r="AD719" s="4"/>
    </row>
    <row r="720" spans="4:30" s="2" customFormat="1" x14ac:dyDescent="0.2">
      <c r="D720" s="1"/>
      <c r="J720" s="1"/>
      <c r="K720" s="1"/>
      <c r="L720" s="1"/>
      <c r="M720" s="1"/>
      <c r="N720" s="5"/>
      <c r="Q720" s="3"/>
      <c r="T720" s="1"/>
      <c r="U720" s="1"/>
      <c r="W720" s="1"/>
      <c r="Y720" s="7"/>
      <c r="Z720" s="7"/>
      <c r="AA720" s="30"/>
      <c r="AC720" s="4"/>
      <c r="AD720" s="4"/>
    </row>
    <row r="721" spans="4:30" s="2" customFormat="1" x14ac:dyDescent="0.2">
      <c r="D721" s="1"/>
      <c r="J721" s="1"/>
      <c r="K721" s="1"/>
      <c r="L721" s="1"/>
      <c r="M721" s="1"/>
      <c r="N721" s="5"/>
      <c r="Q721" s="3"/>
      <c r="T721" s="1"/>
      <c r="U721" s="1"/>
      <c r="W721" s="1"/>
      <c r="Y721" s="7"/>
      <c r="Z721" s="7"/>
      <c r="AA721" s="30"/>
      <c r="AC721" s="4"/>
      <c r="AD721" s="4"/>
    </row>
    <row r="722" spans="4:30" s="2" customFormat="1" x14ac:dyDescent="0.2">
      <c r="D722" s="1"/>
      <c r="J722" s="1"/>
      <c r="K722" s="1"/>
      <c r="L722" s="1"/>
      <c r="M722" s="1"/>
      <c r="N722" s="5"/>
      <c r="Q722" s="3"/>
      <c r="T722" s="1"/>
      <c r="U722" s="1"/>
      <c r="W722" s="1"/>
      <c r="Y722" s="7"/>
      <c r="Z722" s="7"/>
      <c r="AA722" s="30"/>
      <c r="AC722" s="4"/>
      <c r="AD722" s="4"/>
    </row>
    <row r="723" spans="4:30" s="2" customFormat="1" x14ac:dyDescent="0.2">
      <c r="D723" s="1"/>
      <c r="J723" s="1"/>
      <c r="K723" s="1"/>
      <c r="L723" s="1"/>
      <c r="M723" s="1"/>
      <c r="N723" s="5"/>
      <c r="Q723" s="3"/>
      <c r="T723" s="1"/>
      <c r="U723" s="1"/>
      <c r="W723" s="1"/>
      <c r="Y723" s="7"/>
      <c r="Z723" s="7"/>
      <c r="AA723" s="30"/>
      <c r="AC723" s="4"/>
      <c r="AD723" s="4"/>
    </row>
    <row r="724" spans="4:30" s="2" customFormat="1" x14ac:dyDescent="0.2">
      <c r="D724" s="1"/>
      <c r="J724" s="1"/>
      <c r="K724" s="1"/>
      <c r="L724" s="1"/>
      <c r="M724" s="1"/>
      <c r="N724" s="5"/>
      <c r="Q724" s="3"/>
      <c r="T724" s="1"/>
      <c r="U724" s="1"/>
      <c r="W724" s="1"/>
      <c r="Y724" s="7"/>
      <c r="Z724" s="7"/>
      <c r="AA724" s="30"/>
      <c r="AC724" s="4"/>
      <c r="AD724" s="4"/>
    </row>
    <row r="725" spans="4:30" s="2" customFormat="1" x14ac:dyDescent="0.2">
      <c r="D725" s="1"/>
      <c r="J725" s="1"/>
      <c r="K725" s="1"/>
      <c r="L725" s="1"/>
      <c r="M725" s="1"/>
      <c r="N725" s="5"/>
      <c r="Q725" s="3"/>
      <c r="T725" s="1"/>
      <c r="U725" s="1"/>
      <c r="W725" s="1"/>
      <c r="Y725" s="7"/>
      <c r="Z725" s="7"/>
      <c r="AA725" s="30"/>
      <c r="AC725" s="4"/>
      <c r="AD725" s="4"/>
    </row>
    <row r="726" spans="4:30" s="2" customFormat="1" x14ac:dyDescent="0.2">
      <c r="D726" s="1"/>
      <c r="J726" s="1"/>
      <c r="K726" s="1"/>
      <c r="L726" s="1"/>
      <c r="M726" s="1"/>
      <c r="N726" s="5"/>
      <c r="Q726" s="3"/>
      <c r="T726" s="1"/>
      <c r="U726" s="1"/>
      <c r="W726" s="1"/>
      <c r="Y726" s="7"/>
      <c r="Z726" s="7"/>
      <c r="AA726" s="30"/>
      <c r="AC726" s="4"/>
      <c r="AD726" s="4"/>
    </row>
    <row r="727" spans="4:30" s="2" customFormat="1" x14ac:dyDescent="0.2">
      <c r="D727" s="1"/>
      <c r="J727" s="1"/>
      <c r="K727" s="1"/>
      <c r="L727" s="1"/>
      <c r="M727" s="1"/>
      <c r="N727" s="5"/>
      <c r="Q727" s="3"/>
      <c r="T727" s="1"/>
      <c r="U727" s="1"/>
      <c r="W727" s="1"/>
      <c r="Y727" s="7"/>
      <c r="Z727" s="7"/>
      <c r="AA727" s="30"/>
      <c r="AC727" s="4"/>
      <c r="AD727" s="4"/>
    </row>
    <row r="728" spans="4:30" s="2" customFormat="1" x14ac:dyDescent="0.2">
      <c r="D728" s="1"/>
      <c r="J728" s="1"/>
      <c r="K728" s="1"/>
      <c r="L728" s="1"/>
      <c r="M728" s="1"/>
      <c r="N728" s="5"/>
      <c r="Q728" s="3"/>
      <c r="T728" s="1"/>
      <c r="U728" s="1"/>
      <c r="W728" s="1"/>
      <c r="Y728" s="7"/>
      <c r="Z728" s="7"/>
      <c r="AA728" s="30"/>
      <c r="AC728" s="4"/>
      <c r="AD728" s="4"/>
    </row>
    <row r="729" spans="4:30" s="2" customFormat="1" x14ac:dyDescent="0.2">
      <c r="D729" s="1"/>
      <c r="J729" s="1"/>
      <c r="K729" s="1"/>
      <c r="L729" s="1"/>
      <c r="M729" s="1"/>
      <c r="N729" s="5"/>
      <c r="Q729" s="3"/>
      <c r="T729" s="1"/>
      <c r="U729" s="1"/>
      <c r="W729" s="1"/>
      <c r="Y729" s="7"/>
      <c r="Z729" s="7"/>
      <c r="AA729" s="30"/>
      <c r="AC729" s="4"/>
      <c r="AD729" s="4"/>
    </row>
    <row r="730" spans="4:30" s="2" customFormat="1" x14ac:dyDescent="0.2">
      <c r="D730" s="1"/>
      <c r="J730" s="1"/>
      <c r="K730" s="1"/>
      <c r="L730" s="1"/>
      <c r="M730" s="1"/>
      <c r="N730" s="5"/>
      <c r="Q730" s="3"/>
      <c r="T730" s="1"/>
      <c r="U730" s="1"/>
      <c r="W730" s="1"/>
      <c r="Y730" s="7"/>
      <c r="Z730" s="7"/>
      <c r="AA730" s="30"/>
      <c r="AC730" s="4"/>
      <c r="AD730" s="4"/>
    </row>
    <row r="731" spans="4:30" s="2" customFormat="1" x14ac:dyDescent="0.2">
      <c r="D731" s="1"/>
      <c r="J731" s="1"/>
      <c r="K731" s="1"/>
      <c r="L731" s="1"/>
      <c r="M731" s="1"/>
      <c r="N731" s="5"/>
      <c r="Q731" s="3"/>
      <c r="T731" s="1"/>
      <c r="U731" s="1"/>
      <c r="W731" s="1"/>
      <c r="Y731" s="7"/>
      <c r="Z731" s="7"/>
      <c r="AA731" s="30"/>
      <c r="AC731" s="4"/>
      <c r="AD731" s="4"/>
    </row>
    <row r="732" spans="4:30" s="2" customFormat="1" x14ac:dyDescent="0.2">
      <c r="D732" s="1"/>
      <c r="J732" s="1"/>
      <c r="K732" s="1"/>
      <c r="L732" s="1"/>
      <c r="M732" s="1"/>
      <c r="N732" s="5"/>
      <c r="Q732" s="3"/>
      <c r="T732" s="1"/>
      <c r="U732" s="1"/>
      <c r="W732" s="1"/>
      <c r="Y732" s="7"/>
      <c r="Z732" s="7"/>
      <c r="AA732" s="30"/>
      <c r="AC732" s="4"/>
      <c r="AD732" s="4"/>
    </row>
    <row r="733" spans="4:30" s="2" customFormat="1" x14ac:dyDescent="0.2">
      <c r="D733" s="1"/>
      <c r="J733" s="1"/>
      <c r="K733" s="1"/>
      <c r="L733" s="1"/>
      <c r="M733" s="1"/>
      <c r="N733" s="5"/>
      <c r="Q733" s="3"/>
      <c r="T733" s="1"/>
      <c r="U733" s="1"/>
      <c r="W733" s="1"/>
      <c r="Y733" s="7"/>
      <c r="Z733" s="7"/>
      <c r="AA733" s="30"/>
      <c r="AC733" s="4"/>
      <c r="AD733" s="4"/>
    </row>
    <row r="734" spans="4:30" s="2" customFormat="1" x14ac:dyDescent="0.2">
      <c r="D734" s="1"/>
      <c r="J734" s="1"/>
      <c r="K734" s="1"/>
      <c r="L734" s="1"/>
      <c r="M734" s="1"/>
      <c r="N734" s="5"/>
      <c r="Q734" s="3"/>
      <c r="T734" s="1"/>
      <c r="U734" s="1"/>
      <c r="W734" s="1"/>
      <c r="Y734" s="7"/>
      <c r="Z734" s="7"/>
      <c r="AA734" s="30"/>
      <c r="AC734" s="4"/>
      <c r="AD734" s="4"/>
    </row>
    <row r="735" spans="4:30" s="2" customFormat="1" x14ac:dyDescent="0.2">
      <c r="D735" s="1"/>
      <c r="J735" s="1"/>
      <c r="K735" s="1"/>
      <c r="L735" s="1"/>
      <c r="M735" s="1"/>
      <c r="N735" s="5"/>
      <c r="Q735" s="3"/>
      <c r="T735" s="1"/>
      <c r="U735" s="1"/>
      <c r="W735" s="1"/>
      <c r="Y735" s="7"/>
      <c r="Z735" s="7"/>
      <c r="AA735" s="30"/>
      <c r="AC735" s="4"/>
      <c r="AD735" s="4"/>
    </row>
    <row r="736" spans="4:30" s="2" customFormat="1" x14ac:dyDescent="0.2">
      <c r="D736" s="1"/>
      <c r="J736" s="1"/>
      <c r="K736" s="1"/>
      <c r="L736" s="1"/>
      <c r="M736" s="1"/>
      <c r="N736" s="5"/>
      <c r="Q736" s="3"/>
      <c r="T736" s="1"/>
      <c r="U736" s="1"/>
      <c r="W736" s="1"/>
      <c r="Y736" s="7"/>
      <c r="Z736" s="7"/>
      <c r="AA736" s="30"/>
      <c r="AC736" s="4"/>
      <c r="AD736" s="4"/>
    </row>
    <row r="737" spans="4:30" s="2" customFormat="1" x14ac:dyDescent="0.2">
      <c r="D737" s="1"/>
      <c r="J737" s="1"/>
      <c r="K737" s="1"/>
      <c r="L737" s="1"/>
      <c r="M737" s="1"/>
      <c r="N737" s="5"/>
      <c r="Q737" s="3"/>
      <c r="T737" s="1"/>
      <c r="U737" s="1"/>
      <c r="W737" s="1"/>
      <c r="Y737" s="7"/>
      <c r="Z737" s="7"/>
      <c r="AA737" s="30"/>
      <c r="AC737" s="4"/>
      <c r="AD737" s="4"/>
    </row>
    <row r="738" spans="4:30" s="2" customFormat="1" x14ac:dyDescent="0.2">
      <c r="D738" s="1"/>
      <c r="J738" s="1"/>
      <c r="K738" s="1"/>
      <c r="L738" s="1"/>
      <c r="M738" s="1"/>
      <c r="N738" s="5"/>
      <c r="Q738" s="3"/>
      <c r="T738" s="1"/>
      <c r="U738" s="1"/>
      <c r="W738" s="1"/>
      <c r="Y738" s="7"/>
      <c r="Z738" s="7"/>
      <c r="AA738" s="30"/>
      <c r="AC738" s="4"/>
      <c r="AD738" s="4"/>
    </row>
    <row r="739" spans="4:30" s="2" customFormat="1" x14ac:dyDescent="0.2">
      <c r="D739" s="1"/>
      <c r="J739" s="1"/>
      <c r="K739" s="1"/>
      <c r="L739" s="1"/>
      <c r="M739" s="1"/>
      <c r="N739" s="5"/>
      <c r="Q739" s="3"/>
      <c r="T739" s="1"/>
      <c r="U739" s="1"/>
      <c r="W739" s="1"/>
      <c r="Y739" s="7"/>
      <c r="Z739" s="7"/>
      <c r="AA739" s="30"/>
      <c r="AC739" s="4"/>
      <c r="AD739" s="4"/>
    </row>
    <row r="740" spans="4:30" s="2" customFormat="1" x14ac:dyDescent="0.2">
      <c r="D740" s="1"/>
      <c r="J740" s="1"/>
      <c r="K740" s="1"/>
      <c r="L740" s="1"/>
      <c r="M740" s="1"/>
      <c r="N740" s="5"/>
      <c r="Q740" s="3"/>
      <c r="T740" s="1"/>
      <c r="U740" s="1"/>
      <c r="W740" s="1"/>
      <c r="Y740" s="7"/>
      <c r="Z740" s="7"/>
      <c r="AA740" s="30"/>
      <c r="AC740" s="4"/>
      <c r="AD740" s="4"/>
    </row>
    <row r="741" spans="4:30" s="2" customFormat="1" x14ac:dyDescent="0.2">
      <c r="D741" s="1"/>
      <c r="J741" s="1"/>
      <c r="K741" s="1"/>
      <c r="L741" s="1"/>
      <c r="M741" s="1"/>
      <c r="N741" s="5"/>
      <c r="Q741" s="3"/>
      <c r="T741" s="1"/>
      <c r="U741" s="1"/>
      <c r="W741" s="1"/>
      <c r="Y741" s="7"/>
      <c r="Z741" s="7"/>
      <c r="AA741" s="30"/>
      <c r="AC741" s="4"/>
      <c r="AD741" s="4"/>
    </row>
    <row r="742" spans="4:30" s="2" customFormat="1" x14ac:dyDescent="0.2">
      <c r="D742" s="1"/>
      <c r="J742" s="1"/>
      <c r="K742" s="1"/>
      <c r="L742" s="1"/>
      <c r="M742" s="1"/>
      <c r="N742" s="5"/>
      <c r="Q742" s="3"/>
      <c r="T742" s="1"/>
      <c r="U742" s="1"/>
      <c r="W742" s="1"/>
      <c r="Y742" s="7"/>
      <c r="Z742" s="7"/>
      <c r="AA742" s="30"/>
      <c r="AC742" s="4"/>
      <c r="AD742" s="4"/>
    </row>
    <row r="743" spans="4:30" s="2" customFormat="1" x14ac:dyDescent="0.2">
      <c r="D743" s="1"/>
      <c r="J743" s="1"/>
      <c r="K743" s="1"/>
      <c r="L743" s="1"/>
      <c r="M743" s="1"/>
      <c r="N743" s="5"/>
      <c r="Q743" s="3"/>
      <c r="T743" s="1"/>
      <c r="U743" s="1"/>
      <c r="W743" s="1"/>
      <c r="Y743" s="7"/>
      <c r="Z743" s="7"/>
      <c r="AA743" s="30"/>
      <c r="AC743" s="4"/>
      <c r="AD743" s="4"/>
    </row>
    <row r="744" spans="4:30" s="2" customFormat="1" x14ac:dyDescent="0.2">
      <c r="D744" s="1"/>
      <c r="J744" s="1"/>
      <c r="K744" s="1"/>
      <c r="L744" s="1"/>
      <c r="M744" s="1"/>
      <c r="N744" s="5"/>
      <c r="Q744" s="3"/>
      <c r="T744" s="1"/>
      <c r="U744" s="1"/>
      <c r="W744" s="1"/>
      <c r="Y744" s="7"/>
      <c r="Z744" s="7"/>
      <c r="AA744" s="30"/>
      <c r="AC744" s="4"/>
      <c r="AD744" s="4"/>
    </row>
    <row r="745" spans="4:30" s="2" customFormat="1" x14ac:dyDescent="0.2">
      <c r="D745" s="1"/>
      <c r="J745" s="1"/>
      <c r="K745" s="1"/>
      <c r="L745" s="1"/>
      <c r="M745" s="1"/>
      <c r="N745" s="5"/>
      <c r="Q745" s="3"/>
      <c r="T745" s="1"/>
      <c r="U745" s="1"/>
      <c r="W745" s="1"/>
      <c r="Y745" s="7"/>
      <c r="Z745" s="7"/>
      <c r="AA745" s="30"/>
      <c r="AC745" s="4"/>
      <c r="AD745" s="4"/>
    </row>
    <row r="746" spans="4:30" s="2" customFormat="1" x14ac:dyDescent="0.2">
      <c r="D746" s="1"/>
      <c r="J746" s="1"/>
      <c r="K746" s="1"/>
      <c r="L746" s="1"/>
      <c r="M746" s="1"/>
      <c r="N746" s="5"/>
      <c r="Q746" s="3"/>
      <c r="T746" s="1"/>
      <c r="U746" s="1"/>
      <c r="W746" s="1"/>
      <c r="Y746" s="7"/>
      <c r="Z746" s="7"/>
      <c r="AA746" s="30"/>
      <c r="AC746" s="4"/>
      <c r="AD746" s="4"/>
    </row>
    <row r="747" spans="4:30" s="2" customFormat="1" x14ac:dyDescent="0.2">
      <c r="D747" s="1"/>
      <c r="J747" s="1"/>
      <c r="K747" s="1"/>
      <c r="L747" s="1"/>
      <c r="M747" s="1"/>
      <c r="N747" s="5"/>
      <c r="Q747" s="3"/>
      <c r="T747" s="1"/>
      <c r="U747" s="1"/>
      <c r="W747" s="1"/>
      <c r="Y747" s="7"/>
      <c r="Z747" s="7"/>
      <c r="AA747" s="30"/>
      <c r="AC747" s="4"/>
      <c r="AD747" s="4"/>
    </row>
    <row r="748" spans="4:30" s="2" customFormat="1" x14ac:dyDescent="0.2">
      <c r="D748" s="1"/>
      <c r="J748" s="1"/>
      <c r="K748" s="1"/>
      <c r="L748" s="1"/>
      <c r="M748" s="1"/>
      <c r="N748" s="5"/>
      <c r="Q748" s="3"/>
      <c r="T748" s="1"/>
      <c r="U748" s="1"/>
      <c r="W748" s="1"/>
      <c r="Y748" s="7"/>
      <c r="Z748" s="7"/>
      <c r="AA748" s="30"/>
      <c r="AC748" s="4"/>
      <c r="AD748" s="4"/>
    </row>
    <row r="749" spans="4:30" s="2" customFormat="1" x14ac:dyDescent="0.2">
      <c r="D749" s="1"/>
      <c r="J749" s="1"/>
      <c r="K749" s="1"/>
      <c r="L749" s="1"/>
      <c r="M749" s="1"/>
      <c r="N749" s="5"/>
      <c r="Q749" s="3"/>
      <c r="T749" s="1"/>
      <c r="U749" s="1"/>
      <c r="W749" s="1"/>
      <c r="Y749" s="7"/>
      <c r="Z749" s="7"/>
      <c r="AA749" s="30"/>
      <c r="AC749" s="4"/>
      <c r="AD749" s="4"/>
    </row>
    <row r="750" spans="4:30" s="2" customFormat="1" x14ac:dyDescent="0.2">
      <c r="D750" s="1"/>
      <c r="J750" s="1"/>
      <c r="K750" s="1"/>
      <c r="L750" s="1"/>
      <c r="M750" s="1"/>
      <c r="N750" s="5"/>
      <c r="Q750" s="3"/>
      <c r="T750" s="1"/>
      <c r="U750" s="1"/>
      <c r="W750" s="1"/>
      <c r="Y750" s="7"/>
      <c r="Z750" s="7"/>
      <c r="AA750" s="30"/>
      <c r="AC750" s="4"/>
      <c r="AD750" s="4"/>
    </row>
    <row r="751" spans="4:30" s="2" customFormat="1" x14ac:dyDescent="0.2">
      <c r="D751" s="1"/>
      <c r="J751" s="1"/>
      <c r="K751" s="1"/>
      <c r="L751" s="1"/>
      <c r="M751" s="1"/>
      <c r="N751" s="5"/>
      <c r="Q751" s="3"/>
      <c r="T751" s="1"/>
      <c r="U751" s="1"/>
      <c r="W751" s="1"/>
      <c r="Y751" s="7"/>
      <c r="Z751" s="7"/>
      <c r="AA751" s="30"/>
      <c r="AC751" s="4"/>
      <c r="AD751" s="4"/>
    </row>
    <row r="752" spans="4:30" s="2" customFormat="1" x14ac:dyDescent="0.2">
      <c r="D752" s="1"/>
      <c r="J752" s="1"/>
      <c r="K752" s="1"/>
      <c r="L752" s="1"/>
      <c r="M752" s="1"/>
      <c r="N752" s="5"/>
      <c r="Q752" s="3"/>
      <c r="T752" s="1"/>
      <c r="U752" s="1"/>
      <c r="W752" s="1"/>
      <c r="Y752" s="7"/>
      <c r="Z752" s="7"/>
      <c r="AA752" s="30"/>
      <c r="AC752" s="4"/>
      <c r="AD752" s="4"/>
    </row>
    <row r="753" spans="4:30" s="2" customFormat="1" x14ac:dyDescent="0.2">
      <c r="D753" s="1"/>
      <c r="J753" s="1"/>
      <c r="K753" s="1"/>
      <c r="L753" s="1"/>
      <c r="M753" s="1"/>
      <c r="N753" s="5"/>
      <c r="Q753" s="3"/>
      <c r="T753" s="1"/>
      <c r="U753" s="1"/>
      <c r="W753" s="1"/>
      <c r="Y753" s="7"/>
      <c r="Z753" s="7"/>
      <c r="AA753" s="30"/>
      <c r="AC753" s="4"/>
      <c r="AD753" s="4"/>
    </row>
    <row r="754" spans="4:30" s="2" customFormat="1" x14ac:dyDescent="0.2">
      <c r="D754" s="1"/>
      <c r="J754" s="1"/>
      <c r="K754" s="1"/>
      <c r="L754" s="1"/>
      <c r="M754" s="1"/>
      <c r="N754" s="5"/>
      <c r="Q754" s="3"/>
      <c r="T754" s="1"/>
      <c r="U754" s="1"/>
      <c r="W754" s="1"/>
      <c r="Y754" s="7"/>
      <c r="Z754" s="7"/>
      <c r="AA754" s="30"/>
      <c r="AC754" s="4"/>
      <c r="AD754" s="4"/>
    </row>
    <row r="755" spans="4:30" s="2" customFormat="1" x14ac:dyDescent="0.2">
      <c r="D755" s="1"/>
      <c r="J755" s="1"/>
      <c r="K755" s="1"/>
      <c r="L755" s="1"/>
      <c r="M755" s="1"/>
      <c r="N755" s="5"/>
      <c r="Q755" s="3"/>
      <c r="T755" s="1"/>
      <c r="U755" s="1"/>
      <c r="W755" s="1"/>
      <c r="Y755" s="7"/>
      <c r="Z755" s="7"/>
      <c r="AA755" s="30"/>
      <c r="AC755" s="4"/>
      <c r="AD755" s="4"/>
    </row>
    <row r="756" spans="4:30" s="2" customFormat="1" x14ac:dyDescent="0.2">
      <c r="D756" s="1"/>
      <c r="J756" s="1"/>
      <c r="K756" s="1"/>
      <c r="L756" s="1"/>
      <c r="M756" s="1"/>
      <c r="N756" s="5"/>
      <c r="Q756" s="3"/>
      <c r="T756" s="1"/>
      <c r="U756" s="1"/>
      <c r="W756" s="1"/>
      <c r="Y756" s="7"/>
      <c r="Z756" s="7"/>
      <c r="AA756" s="30"/>
      <c r="AC756" s="4"/>
      <c r="AD756" s="4"/>
    </row>
    <row r="757" spans="4:30" s="2" customFormat="1" x14ac:dyDescent="0.2">
      <c r="D757" s="1"/>
      <c r="J757" s="1"/>
      <c r="K757" s="1"/>
      <c r="L757" s="1"/>
      <c r="M757" s="1"/>
      <c r="N757" s="5"/>
      <c r="Q757" s="3"/>
      <c r="T757" s="1"/>
      <c r="U757" s="1"/>
      <c r="W757" s="1"/>
      <c r="Y757" s="7"/>
      <c r="Z757" s="7"/>
      <c r="AA757" s="30"/>
      <c r="AC757" s="4"/>
      <c r="AD757" s="4"/>
    </row>
    <row r="758" spans="4:30" s="2" customFormat="1" x14ac:dyDescent="0.2">
      <c r="D758" s="1"/>
      <c r="J758" s="1"/>
      <c r="K758" s="1"/>
      <c r="L758" s="1"/>
      <c r="M758" s="1"/>
      <c r="N758" s="5"/>
      <c r="Q758" s="3"/>
      <c r="T758" s="1"/>
      <c r="U758" s="1"/>
      <c r="W758" s="1"/>
      <c r="Y758" s="7"/>
      <c r="Z758" s="7"/>
      <c r="AA758" s="30"/>
      <c r="AC758" s="4"/>
      <c r="AD758" s="4"/>
    </row>
    <row r="759" spans="4:30" s="2" customFormat="1" x14ac:dyDescent="0.2">
      <c r="D759" s="1"/>
      <c r="J759" s="1"/>
      <c r="K759" s="1"/>
      <c r="L759" s="1"/>
      <c r="M759" s="1"/>
      <c r="N759" s="5"/>
      <c r="Q759" s="3"/>
      <c r="T759" s="1"/>
      <c r="U759" s="1"/>
      <c r="W759" s="1"/>
      <c r="Y759" s="7"/>
      <c r="Z759" s="7"/>
      <c r="AA759" s="30"/>
      <c r="AC759" s="4"/>
      <c r="AD759" s="4"/>
    </row>
    <row r="760" spans="4:30" s="2" customFormat="1" x14ac:dyDescent="0.2">
      <c r="D760" s="1"/>
      <c r="J760" s="1"/>
      <c r="K760" s="1"/>
      <c r="L760" s="1"/>
      <c r="M760" s="1"/>
      <c r="N760" s="5"/>
      <c r="Q760" s="3"/>
      <c r="T760" s="1"/>
      <c r="U760" s="1"/>
      <c r="W760" s="1"/>
      <c r="Y760" s="7"/>
      <c r="Z760" s="7"/>
      <c r="AA760" s="30"/>
      <c r="AC760" s="4"/>
      <c r="AD760" s="4"/>
    </row>
    <row r="761" spans="4:30" s="2" customFormat="1" x14ac:dyDescent="0.2">
      <c r="D761" s="1"/>
      <c r="J761" s="1"/>
      <c r="K761" s="1"/>
      <c r="L761" s="1"/>
      <c r="M761" s="1"/>
      <c r="N761" s="5"/>
      <c r="Q761" s="3"/>
      <c r="T761" s="1"/>
      <c r="U761" s="1"/>
      <c r="W761" s="1"/>
      <c r="Y761" s="7"/>
      <c r="Z761" s="7"/>
      <c r="AA761" s="30"/>
      <c r="AC761" s="4"/>
      <c r="AD761" s="4"/>
    </row>
    <row r="762" spans="4:30" s="2" customFormat="1" x14ac:dyDescent="0.2">
      <c r="D762" s="1"/>
      <c r="J762" s="1"/>
      <c r="K762" s="1"/>
      <c r="L762" s="1"/>
      <c r="M762" s="1"/>
      <c r="N762" s="5"/>
      <c r="Q762" s="3"/>
      <c r="T762" s="1"/>
      <c r="U762" s="1"/>
      <c r="W762" s="1"/>
      <c r="Y762" s="7"/>
      <c r="Z762" s="7"/>
      <c r="AA762" s="30"/>
      <c r="AC762" s="4"/>
      <c r="AD762" s="4"/>
    </row>
    <row r="763" spans="4:30" s="2" customFormat="1" x14ac:dyDescent="0.2">
      <c r="D763" s="1"/>
      <c r="J763" s="1"/>
      <c r="K763" s="1"/>
      <c r="L763" s="1"/>
      <c r="M763" s="1"/>
      <c r="N763" s="5"/>
      <c r="Q763" s="3"/>
      <c r="T763" s="1"/>
      <c r="U763" s="1"/>
      <c r="W763" s="1"/>
      <c r="Y763" s="7"/>
      <c r="Z763" s="7"/>
      <c r="AA763" s="30"/>
      <c r="AC763" s="4"/>
      <c r="AD763" s="4"/>
    </row>
    <row r="764" spans="4:30" s="2" customFormat="1" x14ac:dyDescent="0.2">
      <c r="D764" s="1"/>
      <c r="J764" s="1"/>
      <c r="K764" s="1"/>
      <c r="L764" s="1"/>
      <c r="M764" s="1"/>
      <c r="N764" s="5"/>
      <c r="Q764" s="3"/>
      <c r="T764" s="1"/>
      <c r="U764" s="1"/>
      <c r="W764" s="1"/>
      <c r="Y764" s="7"/>
      <c r="Z764" s="7"/>
      <c r="AA764" s="30"/>
      <c r="AC764" s="4"/>
      <c r="AD764" s="4"/>
    </row>
    <row r="765" spans="4:30" s="2" customFormat="1" x14ac:dyDescent="0.2">
      <c r="D765" s="1"/>
      <c r="J765" s="1"/>
      <c r="K765" s="1"/>
      <c r="L765" s="1"/>
      <c r="M765" s="1"/>
      <c r="N765" s="5"/>
      <c r="Q765" s="3"/>
      <c r="T765" s="1"/>
      <c r="U765" s="1"/>
      <c r="W765" s="1"/>
      <c r="Y765" s="7"/>
      <c r="Z765" s="7"/>
      <c r="AA765" s="30"/>
      <c r="AC765" s="4"/>
      <c r="AD765" s="4"/>
    </row>
    <row r="766" spans="4:30" s="2" customFormat="1" x14ac:dyDescent="0.2">
      <c r="D766" s="1"/>
      <c r="J766" s="1"/>
      <c r="K766" s="1"/>
      <c r="L766" s="1"/>
      <c r="M766" s="1"/>
      <c r="N766" s="5"/>
      <c r="Q766" s="3"/>
      <c r="T766" s="1"/>
      <c r="U766" s="1"/>
      <c r="W766" s="1"/>
      <c r="Y766" s="7"/>
      <c r="Z766" s="7"/>
      <c r="AA766" s="30"/>
      <c r="AC766" s="4"/>
      <c r="AD766" s="4"/>
    </row>
    <row r="767" spans="4:30" s="2" customFormat="1" x14ac:dyDescent="0.2">
      <c r="D767" s="1"/>
      <c r="J767" s="1"/>
      <c r="K767" s="1"/>
      <c r="L767" s="1"/>
      <c r="M767" s="1"/>
      <c r="N767" s="5"/>
      <c r="Q767" s="3"/>
      <c r="T767" s="1"/>
      <c r="U767" s="1"/>
      <c r="W767" s="1"/>
      <c r="Y767" s="7"/>
      <c r="Z767" s="7"/>
      <c r="AA767" s="30"/>
      <c r="AC767" s="4"/>
      <c r="AD767" s="4"/>
    </row>
    <row r="768" spans="4:30" s="2" customFormat="1" x14ac:dyDescent="0.2">
      <c r="D768" s="1"/>
      <c r="J768" s="1"/>
      <c r="K768" s="1"/>
      <c r="L768" s="1"/>
      <c r="M768" s="1"/>
      <c r="N768" s="5"/>
      <c r="Q768" s="3"/>
      <c r="T768" s="1"/>
      <c r="U768" s="1"/>
      <c r="W768" s="1"/>
      <c r="Y768" s="7"/>
      <c r="Z768" s="7"/>
      <c r="AA768" s="30"/>
      <c r="AC768" s="4"/>
      <c r="AD768" s="4"/>
    </row>
    <row r="769" spans="4:30" s="2" customFormat="1" x14ac:dyDescent="0.2">
      <c r="D769" s="1"/>
      <c r="J769" s="1"/>
      <c r="K769" s="1"/>
      <c r="L769" s="1"/>
      <c r="M769" s="1"/>
      <c r="N769" s="5"/>
      <c r="Q769" s="3"/>
      <c r="T769" s="1"/>
      <c r="U769" s="1"/>
      <c r="W769" s="1"/>
      <c r="Y769" s="7"/>
      <c r="Z769" s="7"/>
      <c r="AA769" s="30"/>
      <c r="AC769" s="4"/>
      <c r="AD769" s="4"/>
    </row>
    <row r="770" spans="4:30" s="2" customFormat="1" x14ac:dyDescent="0.2">
      <c r="D770" s="1"/>
      <c r="J770" s="1"/>
      <c r="K770" s="1"/>
      <c r="L770" s="1"/>
      <c r="M770" s="1"/>
      <c r="N770" s="5"/>
      <c r="Q770" s="3"/>
      <c r="T770" s="1"/>
      <c r="U770" s="1"/>
      <c r="W770" s="1"/>
      <c r="Y770" s="7"/>
      <c r="Z770" s="7"/>
      <c r="AA770" s="30"/>
      <c r="AC770" s="4"/>
      <c r="AD770" s="4"/>
    </row>
    <row r="771" spans="4:30" s="2" customFormat="1" x14ac:dyDescent="0.2">
      <c r="D771" s="1"/>
      <c r="J771" s="1"/>
      <c r="K771" s="1"/>
      <c r="L771" s="1"/>
      <c r="M771" s="1"/>
      <c r="N771" s="5"/>
      <c r="Q771" s="3"/>
      <c r="T771" s="1"/>
      <c r="U771" s="1"/>
      <c r="W771" s="1"/>
      <c r="Y771" s="7"/>
      <c r="Z771" s="7"/>
      <c r="AA771" s="30"/>
      <c r="AC771" s="4"/>
      <c r="AD771" s="4"/>
    </row>
    <row r="772" spans="4:30" s="2" customFormat="1" x14ac:dyDescent="0.2">
      <c r="D772" s="1"/>
      <c r="J772" s="1"/>
      <c r="K772" s="1"/>
      <c r="L772" s="1"/>
      <c r="M772" s="1"/>
      <c r="N772" s="5"/>
      <c r="Q772" s="3"/>
      <c r="T772" s="1"/>
      <c r="U772" s="1"/>
      <c r="W772" s="1"/>
      <c r="Y772" s="7"/>
      <c r="Z772" s="7"/>
      <c r="AA772" s="30"/>
      <c r="AC772" s="4"/>
      <c r="AD772" s="4"/>
    </row>
    <row r="773" spans="4:30" s="2" customFormat="1" x14ac:dyDescent="0.2">
      <c r="D773" s="1"/>
      <c r="J773" s="1"/>
      <c r="K773" s="1"/>
      <c r="L773" s="1"/>
      <c r="M773" s="1"/>
      <c r="N773" s="5"/>
      <c r="Q773" s="3"/>
      <c r="T773" s="1"/>
      <c r="U773" s="1"/>
      <c r="W773" s="1"/>
      <c r="Y773" s="7"/>
      <c r="Z773" s="7"/>
      <c r="AA773" s="30"/>
      <c r="AC773" s="4"/>
      <c r="AD773" s="4"/>
    </row>
    <row r="774" spans="4:30" s="2" customFormat="1" x14ac:dyDescent="0.2">
      <c r="D774" s="1"/>
      <c r="J774" s="1"/>
      <c r="K774" s="1"/>
      <c r="L774" s="1"/>
      <c r="M774" s="1"/>
      <c r="N774" s="5"/>
      <c r="Q774" s="3"/>
      <c r="T774" s="1"/>
      <c r="U774" s="1"/>
      <c r="W774" s="1"/>
      <c r="Y774" s="7"/>
      <c r="Z774" s="7"/>
      <c r="AA774" s="30"/>
      <c r="AC774" s="4"/>
      <c r="AD774" s="4"/>
    </row>
    <row r="775" spans="4:30" s="2" customFormat="1" x14ac:dyDescent="0.2">
      <c r="D775" s="1"/>
      <c r="J775" s="1"/>
      <c r="K775" s="1"/>
      <c r="L775" s="1"/>
      <c r="M775" s="1"/>
      <c r="N775" s="5"/>
      <c r="Q775" s="3"/>
      <c r="T775" s="1"/>
      <c r="U775" s="1"/>
      <c r="W775" s="1"/>
      <c r="Y775" s="7"/>
      <c r="Z775" s="7"/>
      <c r="AA775" s="30"/>
      <c r="AC775" s="4"/>
      <c r="AD775" s="4"/>
    </row>
    <row r="776" spans="4:30" s="2" customFormat="1" x14ac:dyDescent="0.2">
      <c r="D776" s="1"/>
      <c r="J776" s="1"/>
      <c r="K776" s="1"/>
      <c r="L776" s="1"/>
      <c r="M776" s="1"/>
      <c r="N776" s="5"/>
      <c r="Q776" s="3"/>
      <c r="T776" s="1"/>
      <c r="U776" s="1"/>
      <c r="W776" s="1"/>
      <c r="Y776" s="7"/>
      <c r="Z776" s="7"/>
      <c r="AA776" s="30"/>
      <c r="AC776" s="4"/>
      <c r="AD776" s="4"/>
    </row>
    <row r="777" spans="4:30" s="2" customFormat="1" x14ac:dyDescent="0.2">
      <c r="D777" s="1"/>
      <c r="J777" s="1"/>
      <c r="K777" s="1"/>
      <c r="L777" s="1"/>
      <c r="M777" s="1"/>
      <c r="N777" s="5"/>
      <c r="Q777" s="3"/>
      <c r="T777" s="1"/>
      <c r="U777" s="1"/>
      <c r="W777" s="1"/>
      <c r="Y777" s="7"/>
      <c r="Z777" s="7"/>
      <c r="AA777" s="30"/>
      <c r="AC777" s="4"/>
      <c r="AD777" s="4"/>
    </row>
    <row r="778" spans="4:30" s="2" customFormat="1" x14ac:dyDescent="0.2">
      <c r="D778" s="1"/>
      <c r="J778" s="1"/>
      <c r="K778" s="1"/>
      <c r="L778" s="1"/>
      <c r="M778" s="1"/>
      <c r="N778" s="5"/>
      <c r="Q778" s="3"/>
      <c r="T778" s="1"/>
      <c r="U778" s="1"/>
      <c r="W778" s="1"/>
      <c r="Y778" s="7"/>
      <c r="Z778" s="7"/>
      <c r="AA778" s="30"/>
      <c r="AC778" s="4"/>
      <c r="AD778" s="4"/>
    </row>
    <row r="779" spans="4:30" s="2" customFormat="1" x14ac:dyDescent="0.2">
      <c r="D779" s="1"/>
      <c r="J779" s="1"/>
      <c r="K779" s="1"/>
      <c r="L779" s="1"/>
      <c r="M779" s="1"/>
      <c r="N779" s="5"/>
      <c r="Q779" s="3"/>
      <c r="T779" s="1"/>
      <c r="U779" s="1"/>
      <c r="W779" s="1"/>
      <c r="Y779" s="7"/>
      <c r="Z779" s="7"/>
      <c r="AA779" s="30"/>
      <c r="AC779" s="4"/>
      <c r="AD779" s="4"/>
    </row>
    <row r="780" spans="4:30" s="2" customFormat="1" x14ac:dyDescent="0.2">
      <c r="D780" s="1"/>
      <c r="J780" s="1"/>
      <c r="K780" s="1"/>
      <c r="L780" s="1"/>
      <c r="M780" s="1"/>
      <c r="N780" s="5"/>
      <c r="Q780" s="3"/>
      <c r="T780" s="1"/>
      <c r="U780" s="1"/>
      <c r="W780" s="1"/>
      <c r="Y780" s="7"/>
      <c r="Z780" s="7"/>
      <c r="AA780" s="30"/>
      <c r="AC780" s="4"/>
      <c r="AD780" s="4"/>
    </row>
    <row r="781" spans="4:30" s="2" customFormat="1" x14ac:dyDescent="0.2">
      <c r="D781" s="1"/>
      <c r="J781" s="1"/>
      <c r="K781" s="1"/>
      <c r="L781" s="1"/>
      <c r="M781" s="1"/>
      <c r="N781" s="5"/>
      <c r="Q781" s="3"/>
      <c r="T781" s="1"/>
      <c r="U781" s="1"/>
      <c r="W781" s="1"/>
      <c r="Y781" s="7"/>
      <c r="Z781" s="7"/>
      <c r="AA781" s="30"/>
      <c r="AC781" s="4"/>
      <c r="AD781" s="4"/>
    </row>
    <row r="782" spans="4:30" s="2" customFormat="1" x14ac:dyDescent="0.2">
      <c r="D782" s="1"/>
      <c r="J782" s="1"/>
      <c r="K782" s="1"/>
      <c r="L782" s="1"/>
      <c r="M782" s="1"/>
      <c r="N782" s="5"/>
      <c r="Q782" s="3"/>
      <c r="T782" s="1"/>
      <c r="U782" s="1"/>
      <c r="W782" s="1"/>
      <c r="Y782" s="7"/>
      <c r="Z782" s="7"/>
      <c r="AA782" s="30"/>
      <c r="AC782" s="4"/>
      <c r="AD782" s="4"/>
    </row>
    <row r="783" spans="4:30" s="2" customFormat="1" x14ac:dyDescent="0.2">
      <c r="D783" s="1"/>
      <c r="J783" s="1"/>
      <c r="K783" s="1"/>
      <c r="L783" s="1"/>
      <c r="M783" s="1"/>
      <c r="N783" s="5"/>
      <c r="Q783" s="3"/>
      <c r="T783" s="1"/>
      <c r="U783" s="1"/>
      <c r="W783" s="1"/>
      <c r="Y783" s="7"/>
      <c r="Z783" s="7"/>
      <c r="AA783" s="30"/>
      <c r="AC783" s="4"/>
      <c r="AD783" s="4"/>
    </row>
    <row r="784" spans="4:30" s="2" customFormat="1" x14ac:dyDescent="0.2">
      <c r="D784" s="1"/>
      <c r="J784" s="1"/>
      <c r="K784" s="1"/>
      <c r="L784" s="1"/>
      <c r="M784" s="1"/>
      <c r="N784" s="5"/>
      <c r="Q784" s="3"/>
      <c r="T784" s="1"/>
      <c r="U784" s="1"/>
      <c r="W784" s="1"/>
      <c r="Y784" s="7"/>
      <c r="Z784" s="7"/>
      <c r="AA784" s="30"/>
      <c r="AC784" s="4"/>
      <c r="AD784" s="4"/>
    </row>
    <row r="785" spans="4:30" s="2" customFormat="1" x14ac:dyDescent="0.2">
      <c r="D785" s="1"/>
      <c r="J785" s="1"/>
      <c r="K785" s="1"/>
      <c r="L785" s="1"/>
      <c r="M785" s="1"/>
      <c r="N785" s="5"/>
      <c r="Q785" s="3"/>
      <c r="T785" s="1"/>
      <c r="U785" s="1"/>
      <c r="W785" s="1"/>
      <c r="Y785" s="7"/>
      <c r="Z785" s="7"/>
      <c r="AA785" s="30"/>
      <c r="AC785" s="4"/>
      <c r="AD785" s="4"/>
    </row>
    <row r="786" spans="4:30" s="2" customFormat="1" x14ac:dyDescent="0.2">
      <c r="D786" s="1"/>
      <c r="J786" s="1"/>
      <c r="K786" s="1"/>
      <c r="L786" s="1"/>
      <c r="M786" s="1"/>
      <c r="N786" s="5"/>
      <c r="Q786" s="3"/>
      <c r="T786" s="1"/>
      <c r="U786" s="1"/>
      <c r="W786" s="1"/>
      <c r="Y786" s="7"/>
      <c r="Z786" s="7"/>
      <c r="AA786" s="30"/>
      <c r="AC786" s="4"/>
      <c r="AD786" s="4"/>
    </row>
    <row r="787" spans="4:30" s="2" customFormat="1" x14ac:dyDescent="0.2">
      <c r="D787" s="1"/>
      <c r="J787" s="1"/>
      <c r="K787" s="1"/>
      <c r="L787" s="1"/>
      <c r="M787" s="1"/>
      <c r="N787" s="5"/>
      <c r="Q787" s="3"/>
      <c r="T787" s="1"/>
      <c r="U787" s="1"/>
      <c r="W787" s="1"/>
      <c r="Y787" s="7"/>
      <c r="Z787" s="7"/>
      <c r="AA787" s="30"/>
      <c r="AC787" s="4"/>
      <c r="AD787" s="4"/>
    </row>
    <row r="788" spans="4:30" s="2" customFormat="1" x14ac:dyDescent="0.2">
      <c r="D788" s="1"/>
      <c r="J788" s="1"/>
      <c r="K788" s="1"/>
      <c r="L788" s="1"/>
      <c r="M788" s="1"/>
      <c r="N788" s="5"/>
      <c r="Q788" s="3"/>
      <c r="T788" s="1"/>
      <c r="U788" s="1"/>
      <c r="W788" s="1"/>
      <c r="Y788" s="7"/>
      <c r="Z788" s="7"/>
      <c r="AA788" s="30"/>
      <c r="AC788" s="4"/>
      <c r="AD788" s="4"/>
    </row>
    <row r="789" spans="4:30" s="2" customFormat="1" x14ac:dyDescent="0.2">
      <c r="D789" s="1"/>
      <c r="J789" s="1"/>
      <c r="K789" s="1"/>
      <c r="L789" s="1"/>
      <c r="M789" s="1"/>
      <c r="N789" s="5"/>
      <c r="Q789" s="3"/>
      <c r="T789" s="1"/>
      <c r="U789" s="1"/>
      <c r="W789" s="1"/>
      <c r="Y789" s="7"/>
      <c r="Z789" s="7"/>
      <c r="AA789" s="30"/>
      <c r="AC789" s="4"/>
      <c r="AD789" s="4"/>
    </row>
    <row r="790" spans="4:30" s="2" customFormat="1" x14ac:dyDescent="0.2">
      <c r="D790" s="1"/>
      <c r="J790" s="1"/>
      <c r="K790" s="1"/>
      <c r="L790" s="1"/>
      <c r="M790" s="1"/>
      <c r="N790" s="5"/>
      <c r="Q790" s="3"/>
      <c r="T790" s="1"/>
      <c r="U790" s="1"/>
      <c r="W790" s="1"/>
      <c r="Y790" s="7"/>
      <c r="Z790" s="7"/>
      <c r="AA790" s="30"/>
      <c r="AC790" s="4"/>
      <c r="AD790" s="4"/>
    </row>
    <row r="791" spans="4:30" s="2" customFormat="1" x14ac:dyDescent="0.2">
      <c r="D791" s="1"/>
      <c r="J791" s="1"/>
      <c r="K791" s="1"/>
      <c r="L791" s="1"/>
      <c r="M791" s="1"/>
      <c r="N791" s="5"/>
      <c r="Q791" s="3"/>
      <c r="T791" s="1"/>
      <c r="U791" s="1"/>
      <c r="W791" s="1"/>
      <c r="Y791" s="7"/>
      <c r="Z791" s="7"/>
      <c r="AA791" s="30"/>
      <c r="AC791" s="4"/>
      <c r="AD791" s="4"/>
    </row>
    <row r="792" spans="4:30" s="2" customFormat="1" x14ac:dyDescent="0.2">
      <c r="D792" s="1"/>
      <c r="J792" s="1"/>
      <c r="K792" s="1"/>
      <c r="L792" s="1"/>
      <c r="M792" s="1"/>
      <c r="N792" s="5"/>
      <c r="Q792" s="3"/>
      <c r="T792" s="1"/>
      <c r="U792" s="1"/>
      <c r="W792" s="1"/>
      <c r="Y792" s="7"/>
      <c r="Z792" s="7"/>
      <c r="AA792" s="30"/>
      <c r="AC792" s="4"/>
      <c r="AD792" s="4"/>
    </row>
    <row r="793" spans="4:30" s="2" customFormat="1" x14ac:dyDescent="0.2">
      <c r="D793" s="1"/>
      <c r="J793" s="1"/>
      <c r="K793" s="1"/>
      <c r="L793" s="1"/>
      <c r="M793" s="1"/>
      <c r="N793" s="5"/>
      <c r="Q793" s="3"/>
      <c r="T793" s="1"/>
      <c r="U793" s="1"/>
      <c r="W793" s="1"/>
      <c r="Y793" s="7"/>
      <c r="Z793" s="7"/>
      <c r="AA793" s="30"/>
      <c r="AC793" s="4"/>
      <c r="AD793" s="4"/>
    </row>
    <row r="794" spans="4:30" s="2" customFormat="1" x14ac:dyDescent="0.2">
      <c r="D794" s="1"/>
      <c r="J794" s="1"/>
      <c r="K794" s="1"/>
      <c r="L794" s="1"/>
      <c r="M794" s="1"/>
      <c r="N794" s="5"/>
      <c r="Q794" s="3"/>
      <c r="T794" s="1"/>
      <c r="U794" s="1"/>
      <c r="W794" s="1"/>
      <c r="Y794" s="7"/>
      <c r="Z794" s="7"/>
      <c r="AA794" s="30"/>
      <c r="AC794" s="4"/>
      <c r="AD794" s="4"/>
    </row>
    <row r="795" spans="4:30" s="2" customFormat="1" x14ac:dyDescent="0.2">
      <c r="D795" s="1"/>
      <c r="J795" s="1"/>
      <c r="K795" s="1"/>
      <c r="L795" s="1"/>
      <c r="M795" s="1"/>
      <c r="N795" s="5"/>
      <c r="Q795" s="3"/>
      <c r="T795" s="1"/>
      <c r="U795" s="1"/>
      <c r="W795" s="1"/>
      <c r="Y795" s="7"/>
      <c r="Z795" s="7"/>
      <c r="AA795" s="30"/>
      <c r="AC795" s="4"/>
      <c r="AD795" s="4"/>
    </row>
    <row r="796" spans="4:30" s="2" customFormat="1" x14ac:dyDescent="0.2">
      <c r="D796" s="1"/>
      <c r="J796" s="1"/>
      <c r="K796" s="1"/>
      <c r="L796" s="1"/>
      <c r="M796" s="1"/>
      <c r="N796" s="5"/>
      <c r="Q796" s="3"/>
      <c r="T796" s="1"/>
      <c r="U796" s="1"/>
      <c r="W796" s="1"/>
      <c r="Y796" s="7"/>
      <c r="Z796" s="7"/>
      <c r="AA796" s="30"/>
      <c r="AC796" s="4"/>
      <c r="AD796" s="4"/>
    </row>
    <row r="797" spans="4:30" s="2" customFormat="1" x14ac:dyDescent="0.2">
      <c r="D797" s="1"/>
      <c r="J797" s="1"/>
      <c r="K797" s="1"/>
      <c r="L797" s="1"/>
      <c r="M797" s="1"/>
      <c r="N797" s="5"/>
      <c r="Q797" s="3"/>
      <c r="T797" s="1"/>
      <c r="U797" s="1"/>
      <c r="W797" s="1"/>
      <c r="Y797" s="7"/>
      <c r="Z797" s="7"/>
      <c r="AA797" s="30"/>
      <c r="AC797" s="4"/>
      <c r="AD797" s="4"/>
    </row>
    <row r="798" spans="4:30" s="2" customFormat="1" x14ac:dyDescent="0.2">
      <c r="D798" s="1"/>
      <c r="J798" s="1"/>
      <c r="K798" s="1"/>
      <c r="L798" s="1"/>
      <c r="M798" s="1"/>
      <c r="N798" s="5"/>
      <c r="Q798" s="3"/>
      <c r="T798" s="1"/>
      <c r="U798" s="1"/>
      <c r="W798" s="1"/>
      <c r="Y798" s="7"/>
      <c r="Z798" s="7"/>
      <c r="AA798" s="30"/>
      <c r="AC798" s="4"/>
      <c r="AD798" s="4"/>
    </row>
    <row r="799" spans="4:30" s="2" customFormat="1" x14ac:dyDescent="0.2">
      <c r="D799" s="1"/>
      <c r="J799" s="1"/>
      <c r="K799" s="1"/>
      <c r="L799" s="1"/>
      <c r="M799" s="1"/>
      <c r="N799" s="5"/>
      <c r="Q799" s="3"/>
      <c r="T799" s="1"/>
      <c r="U799" s="1"/>
      <c r="W799" s="1"/>
      <c r="Y799" s="7"/>
      <c r="Z799" s="7"/>
      <c r="AA799" s="30"/>
      <c r="AC799" s="4"/>
      <c r="AD799" s="4"/>
    </row>
    <row r="800" spans="4:30" s="2" customFormat="1" x14ac:dyDescent="0.2">
      <c r="D800" s="1"/>
      <c r="J800" s="1"/>
      <c r="K800" s="1"/>
      <c r="L800" s="1"/>
      <c r="M800" s="1"/>
      <c r="N800" s="5"/>
      <c r="Q800" s="3"/>
      <c r="T800" s="1"/>
      <c r="U800" s="1"/>
      <c r="W800" s="1"/>
      <c r="Y800" s="7"/>
      <c r="Z800" s="7"/>
      <c r="AA800" s="30"/>
      <c r="AC800" s="4"/>
      <c r="AD800" s="4"/>
    </row>
    <row r="801" spans="4:30" s="2" customFormat="1" x14ac:dyDescent="0.2">
      <c r="D801" s="1"/>
      <c r="J801" s="1"/>
      <c r="K801" s="1"/>
      <c r="L801" s="1"/>
      <c r="M801" s="1"/>
      <c r="N801" s="5"/>
      <c r="Q801" s="3"/>
      <c r="T801" s="1"/>
      <c r="U801" s="1"/>
      <c r="W801" s="1"/>
      <c r="Y801" s="7"/>
      <c r="Z801" s="7"/>
      <c r="AA801" s="30"/>
      <c r="AC801" s="4"/>
      <c r="AD801" s="4"/>
    </row>
    <row r="802" spans="4:30" s="2" customFormat="1" x14ac:dyDescent="0.2">
      <c r="D802" s="1"/>
      <c r="J802" s="1"/>
      <c r="K802" s="1"/>
      <c r="L802" s="1"/>
      <c r="M802" s="1"/>
      <c r="N802" s="5"/>
      <c r="Q802" s="3"/>
      <c r="T802" s="1"/>
      <c r="U802" s="1"/>
      <c r="W802" s="1"/>
      <c r="Y802" s="7"/>
      <c r="Z802" s="7"/>
      <c r="AA802" s="30"/>
      <c r="AC802" s="4"/>
      <c r="AD802" s="4"/>
    </row>
    <row r="803" spans="4:30" s="2" customFormat="1" x14ac:dyDescent="0.2">
      <c r="D803" s="1"/>
      <c r="J803" s="1"/>
      <c r="K803" s="1"/>
      <c r="L803" s="1"/>
      <c r="M803" s="1"/>
      <c r="N803" s="5"/>
      <c r="Q803" s="3"/>
      <c r="T803" s="1"/>
      <c r="U803" s="1"/>
      <c r="W803" s="1"/>
      <c r="Y803" s="7"/>
      <c r="Z803" s="7"/>
      <c r="AA803" s="30"/>
      <c r="AC803" s="4"/>
      <c r="AD803" s="4"/>
    </row>
    <row r="804" spans="4:30" s="2" customFormat="1" x14ac:dyDescent="0.2">
      <c r="D804" s="1"/>
      <c r="J804" s="1"/>
      <c r="K804" s="1"/>
      <c r="L804" s="1"/>
      <c r="M804" s="1"/>
      <c r="N804" s="5"/>
      <c r="Q804" s="3"/>
      <c r="T804" s="1"/>
      <c r="U804" s="1"/>
      <c r="W804" s="1"/>
      <c r="Y804" s="7"/>
      <c r="Z804" s="7"/>
      <c r="AA804" s="30"/>
      <c r="AC804" s="4"/>
      <c r="AD804" s="4"/>
    </row>
    <row r="805" spans="4:30" s="2" customFormat="1" x14ac:dyDescent="0.2">
      <c r="D805" s="1"/>
      <c r="J805" s="1"/>
      <c r="K805" s="1"/>
      <c r="L805" s="1"/>
      <c r="M805" s="1"/>
      <c r="N805" s="5"/>
      <c r="Q805" s="3"/>
      <c r="T805" s="1"/>
      <c r="U805" s="1"/>
      <c r="W805" s="1"/>
      <c r="Y805" s="7"/>
      <c r="Z805" s="7"/>
      <c r="AA805" s="30"/>
      <c r="AC805" s="4"/>
      <c r="AD805" s="4"/>
    </row>
    <row r="806" spans="4:30" s="2" customFormat="1" x14ac:dyDescent="0.2">
      <c r="D806" s="1"/>
      <c r="J806" s="1"/>
      <c r="K806" s="1"/>
      <c r="L806" s="1"/>
      <c r="M806" s="1"/>
      <c r="N806" s="5"/>
      <c r="Q806" s="3"/>
      <c r="T806" s="1"/>
      <c r="U806" s="1"/>
      <c r="W806" s="1"/>
      <c r="Y806" s="7"/>
      <c r="Z806" s="7"/>
      <c r="AA806" s="30"/>
      <c r="AC806" s="4"/>
      <c r="AD806" s="4"/>
    </row>
    <row r="807" spans="4:30" s="2" customFormat="1" x14ac:dyDescent="0.2">
      <c r="D807" s="1"/>
      <c r="J807" s="1"/>
      <c r="K807" s="1"/>
      <c r="L807" s="1"/>
      <c r="M807" s="1"/>
      <c r="N807" s="5"/>
      <c r="Q807" s="3"/>
      <c r="T807" s="1"/>
      <c r="U807" s="1"/>
      <c r="W807" s="1"/>
      <c r="Y807" s="7"/>
      <c r="Z807" s="7"/>
      <c r="AA807" s="30"/>
      <c r="AC807" s="4"/>
      <c r="AD807" s="4"/>
    </row>
    <row r="808" spans="4:30" s="2" customFormat="1" x14ac:dyDescent="0.2">
      <c r="D808" s="1"/>
      <c r="J808" s="1"/>
      <c r="K808" s="1"/>
      <c r="L808" s="1"/>
      <c r="M808" s="1"/>
      <c r="N808" s="5"/>
      <c r="Q808" s="3"/>
      <c r="T808" s="1"/>
      <c r="U808" s="1"/>
      <c r="W808" s="1"/>
      <c r="Y808" s="7"/>
      <c r="Z808" s="7"/>
      <c r="AA808" s="30"/>
      <c r="AC808" s="4"/>
      <c r="AD808" s="4"/>
    </row>
    <row r="809" spans="4:30" s="2" customFormat="1" x14ac:dyDescent="0.2">
      <c r="D809" s="1"/>
      <c r="J809" s="1"/>
      <c r="K809" s="1"/>
      <c r="L809" s="1"/>
      <c r="M809" s="1"/>
      <c r="N809" s="5"/>
      <c r="Q809" s="3"/>
      <c r="T809" s="1"/>
      <c r="U809" s="1"/>
      <c r="W809" s="1"/>
      <c r="Y809" s="7"/>
      <c r="Z809" s="7"/>
      <c r="AA809" s="30"/>
      <c r="AC809" s="4"/>
      <c r="AD809" s="4"/>
    </row>
    <row r="810" spans="4:30" s="2" customFormat="1" x14ac:dyDescent="0.2">
      <c r="D810" s="1"/>
      <c r="J810" s="1"/>
      <c r="K810" s="1"/>
      <c r="L810" s="1"/>
      <c r="M810" s="1"/>
      <c r="N810" s="5"/>
      <c r="Q810" s="3"/>
      <c r="T810" s="1"/>
      <c r="U810" s="1"/>
      <c r="W810" s="1"/>
      <c r="Y810" s="7"/>
      <c r="Z810" s="7"/>
      <c r="AA810" s="30"/>
      <c r="AC810" s="4"/>
      <c r="AD810" s="4"/>
    </row>
    <row r="811" spans="4:30" s="2" customFormat="1" x14ac:dyDescent="0.2">
      <c r="D811" s="1"/>
      <c r="J811" s="1"/>
      <c r="K811" s="1"/>
      <c r="L811" s="1"/>
      <c r="M811" s="1"/>
      <c r="N811" s="5"/>
      <c r="Q811" s="3"/>
      <c r="T811" s="1"/>
      <c r="U811" s="1"/>
      <c r="W811" s="1"/>
      <c r="Y811" s="7"/>
      <c r="Z811" s="7"/>
      <c r="AA811" s="30"/>
      <c r="AC811" s="4"/>
      <c r="AD811" s="4"/>
    </row>
    <row r="812" spans="4:30" s="2" customFormat="1" x14ac:dyDescent="0.2">
      <c r="D812" s="1"/>
      <c r="J812" s="1"/>
      <c r="K812" s="1"/>
      <c r="L812" s="1"/>
      <c r="M812" s="1"/>
      <c r="N812" s="5"/>
      <c r="Q812" s="3"/>
      <c r="T812" s="1"/>
      <c r="U812" s="1"/>
      <c r="W812" s="1"/>
      <c r="Y812" s="7"/>
      <c r="Z812" s="7"/>
      <c r="AA812" s="30"/>
      <c r="AC812" s="4"/>
      <c r="AD812" s="4"/>
    </row>
    <row r="813" spans="4:30" s="2" customFormat="1" x14ac:dyDescent="0.2">
      <c r="D813" s="1"/>
      <c r="J813" s="1"/>
      <c r="K813" s="1"/>
      <c r="L813" s="1"/>
      <c r="M813" s="1"/>
      <c r="N813" s="5"/>
      <c r="Q813" s="3"/>
      <c r="T813" s="1"/>
      <c r="U813" s="1"/>
      <c r="W813" s="1"/>
      <c r="Y813" s="7"/>
      <c r="Z813" s="7"/>
      <c r="AA813" s="30"/>
      <c r="AC813" s="4"/>
      <c r="AD813" s="4"/>
    </row>
    <row r="814" spans="4:30" s="2" customFormat="1" x14ac:dyDescent="0.2">
      <c r="D814" s="1"/>
      <c r="J814" s="1"/>
      <c r="K814" s="1"/>
      <c r="L814" s="1"/>
      <c r="M814" s="1"/>
      <c r="N814" s="5"/>
      <c r="Q814" s="3"/>
      <c r="T814" s="1"/>
      <c r="U814" s="1"/>
      <c r="W814" s="1"/>
      <c r="Y814" s="7"/>
      <c r="Z814" s="7"/>
      <c r="AA814" s="30"/>
      <c r="AC814" s="4"/>
      <c r="AD814" s="4"/>
    </row>
    <row r="815" spans="4:30" s="2" customFormat="1" x14ac:dyDescent="0.2">
      <c r="D815" s="1"/>
      <c r="J815" s="1"/>
      <c r="K815" s="1"/>
      <c r="L815" s="1"/>
      <c r="M815" s="1"/>
      <c r="N815" s="5"/>
      <c r="Q815" s="3"/>
      <c r="T815" s="1"/>
      <c r="U815" s="1"/>
      <c r="W815" s="1"/>
      <c r="Y815" s="7"/>
      <c r="Z815" s="7"/>
      <c r="AA815" s="30"/>
      <c r="AC815" s="4"/>
      <c r="AD815" s="4"/>
    </row>
    <row r="816" spans="4:30" s="2" customFormat="1" x14ac:dyDescent="0.2">
      <c r="D816" s="1"/>
      <c r="J816" s="1"/>
      <c r="K816" s="1"/>
      <c r="L816" s="1"/>
      <c r="M816" s="1"/>
      <c r="N816" s="5"/>
      <c r="Q816" s="3"/>
      <c r="T816" s="1"/>
      <c r="U816" s="1"/>
      <c r="W816" s="1"/>
      <c r="Y816" s="7"/>
      <c r="Z816" s="7"/>
      <c r="AA816" s="30"/>
      <c r="AC816" s="4"/>
      <c r="AD816" s="4"/>
    </row>
    <row r="817" spans="4:30" s="2" customFormat="1" x14ac:dyDescent="0.2">
      <c r="D817" s="1"/>
      <c r="J817" s="1"/>
      <c r="K817" s="1"/>
      <c r="L817" s="1"/>
      <c r="M817" s="1"/>
      <c r="N817" s="5"/>
      <c r="Q817" s="3"/>
      <c r="T817" s="1"/>
      <c r="U817" s="1"/>
      <c r="W817" s="1"/>
      <c r="Y817" s="7"/>
      <c r="Z817" s="7"/>
      <c r="AA817" s="30"/>
      <c r="AC817" s="4"/>
      <c r="AD817" s="4"/>
    </row>
    <row r="818" spans="4:30" s="2" customFormat="1" x14ac:dyDescent="0.2">
      <c r="D818" s="1"/>
      <c r="J818" s="1"/>
      <c r="K818" s="1"/>
      <c r="L818" s="1"/>
      <c r="M818" s="1"/>
      <c r="N818" s="5"/>
      <c r="Q818" s="3"/>
      <c r="T818" s="1"/>
      <c r="U818" s="1"/>
      <c r="W818" s="1"/>
      <c r="Y818" s="7"/>
      <c r="Z818" s="7"/>
      <c r="AA818" s="30"/>
      <c r="AC818" s="4"/>
      <c r="AD818" s="4"/>
    </row>
    <row r="819" spans="4:30" s="2" customFormat="1" x14ac:dyDescent="0.2">
      <c r="D819" s="1"/>
      <c r="J819" s="1"/>
      <c r="K819" s="1"/>
      <c r="L819" s="1"/>
      <c r="M819" s="1"/>
      <c r="N819" s="5"/>
      <c r="Q819" s="3"/>
      <c r="T819" s="1"/>
      <c r="U819" s="1"/>
      <c r="W819" s="1"/>
      <c r="Y819" s="7"/>
      <c r="Z819" s="7"/>
      <c r="AA819" s="30"/>
      <c r="AC819" s="4"/>
      <c r="AD819" s="4"/>
    </row>
    <row r="820" spans="4:30" s="2" customFormat="1" x14ac:dyDescent="0.2">
      <c r="D820" s="1"/>
      <c r="J820" s="1"/>
      <c r="K820" s="1"/>
      <c r="L820" s="1"/>
      <c r="M820" s="1"/>
      <c r="N820" s="5"/>
      <c r="Q820" s="3"/>
      <c r="T820" s="1"/>
      <c r="U820" s="1"/>
      <c r="W820" s="1"/>
      <c r="Y820" s="7"/>
      <c r="Z820" s="7"/>
      <c r="AA820" s="30"/>
      <c r="AC820" s="4"/>
      <c r="AD820" s="4"/>
    </row>
    <row r="821" spans="4:30" s="2" customFormat="1" x14ac:dyDescent="0.2">
      <c r="D821" s="1"/>
      <c r="J821" s="1"/>
      <c r="K821" s="1"/>
      <c r="L821" s="1"/>
      <c r="M821" s="1"/>
      <c r="N821" s="5"/>
      <c r="Q821" s="3"/>
      <c r="T821" s="1"/>
      <c r="U821" s="1"/>
      <c r="W821" s="1"/>
      <c r="Y821" s="7"/>
      <c r="Z821" s="7"/>
      <c r="AA821" s="30"/>
      <c r="AC821" s="4"/>
      <c r="AD821" s="4"/>
    </row>
    <row r="822" spans="4:30" s="2" customFormat="1" x14ac:dyDescent="0.2">
      <c r="D822" s="1"/>
      <c r="J822" s="1"/>
      <c r="K822" s="1"/>
      <c r="L822" s="1"/>
      <c r="M822" s="1"/>
      <c r="N822" s="5"/>
      <c r="Q822" s="3"/>
      <c r="T822" s="1"/>
      <c r="U822" s="1"/>
      <c r="W822" s="1"/>
      <c r="Y822" s="7"/>
      <c r="Z822" s="7"/>
      <c r="AA822" s="30"/>
      <c r="AC822" s="4"/>
      <c r="AD822" s="4"/>
    </row>
    <row r="823" spans="4:30" s="2" customFormat="1" x14ac:dyDescent="0.2">
      <c r="D823" s="1"/>
      <c r="J823" s="1"/>
      <c r="K823" s="1"/>
      <c r="L823" s="1"/>
      <c r="M823" s="1"/>
      <c r="N823" s="5"/>
      <c r="Q823" s="3"/>
      <c r="T823" s="1"/>
      <c r="U823" s="1"/>
      <c r="W823" s="1"/>
      <c r="Y823" s="7"/>
      <c r="Z823" s="7"/>
      <c r="AA823" s="30"/>
      <c r="AC823" s="4"/>
      <c r="AD823" s="4"/>
    </row>
    <row r="824" spans="4:30" s="2" customFormat="1" x14ac:dyDescent="0.2">
      <c r="D824" s="1"/>
      <c r="J824" s="1"/>
      <c r="K824" s="1"/>
      <c r="L824" s="1"/>
      <c r="M824" s="1"/>
      <c r="N824" s="5"/>
      <c r="Q824" s="3"/>
      <c r="T824" s="1"/>
      <c r="U824" s="1"/>
      <c r="W824" s="1"/>
      <c r="Y824" s="7"/>
      <c r="Z824" s="7"/>
      <c r="AA824" s="30"/>
      <c r="AC824" s="4"/>
      <c r="AD824" s="4"/>
    </row>
    <row r="825" spans="4:30" s="2" customFormat="1" x14ac:dyDescent="0.2">
      <c r="D825" s="1"/>
      <c r="J825" s="1"/>
      <c r="K825" s="1"/>
      <c r="L825" s="1"/>
      <c r="M825" s="1"/>
      <c r="N825" s="5"/>
      <c r="Q825" s="3"/>
      <c r="T825" s="1"/>
      <c r="U825" s="1"/>
      <c r="W825" s="1"/>
      <c r="Y825" s="7"/>
      <c r="Z825" s="7"/>
      <c r="AA825" s="30"/>
      <c r="AC825" s="4"/>
      <c r="AD825" s="4"/>
    </row>
    <row r="826" spans="4:30" s="2" customFormat="1" x14ac:dyDescent="0.2">
      <c r="D826" s="1"/>
      <c r="J826" s="1"/>
      <c r="K826" s="1"/>
      <c r="L826" s="1"/>
      <c r="M826" s="1"/>
      <c r="N826" s="5"/>
      <c r="Q826" s="3"/>
      <c r="T826" s="1"/>
      <c r="U826" s="1"/>
      <c r="W826" s="1"/>
      <c r="Y826" s="7"/>
      <c r="Z826" s="7"/>
      <c r="AA826" s="30"/>
      <c r="AC826" s="4"/>
      <c r="AD826" s="4"/>
    </row>
    <row r="827" spans="4:30" s="2" customFormat="1" x14ac:dyDescent="0.2">
      <c r="D827" s="1"/>
      <c r="J827" s="1"/>
      <c r="K827" s="1"/>
      <c r="L827" s="1"/>
      <c r="M827" s="1"/>
      <c r="N827" s="5"/>
      <c r="Q827" s="3"/>
      <c r="T827" s="1"/>
      <c r="U827" s="1"/>
      <c r="W827" s="1"/>
      <c r="Y827" s="7"/>
      <c r="Z827" s="7"/>
      <c r="AA827" s="30"/>
      <c r="AC827" s="4"/>
      <c r="AD827" s="4"/>
    </row>
    <row r="828" spans="4:30" s="2" customFormat="1" x14ac:dyDescent="0.2">
      <c r="D828" s="1"/>
      <c r="J828" s="1"/>
      <c r="K828" s="1"/>
      <c r="L828" s="1"/>
      <c r="M828" s="1"/>
      <c r="N828" s="5"/>
      <c r="Q828" s="3"/>
      <c r="T828" s="1"/>
      <c r="U828" s="1"/>
      <c r="W828" s="1"/>
      <c r="Y828" s="7"/>
      <c r="Z828" s="7"/>
      <c r="AA828" s="30"/>
      <c r="AC828" s="4"/>
      <c r="AD828" s="4"/>
    </row>
    <row r="829" spans="4:30" s="2" customFormat="1" x14ac:dyDescent="0.2">
      <c r="D829" s="1"/>
      <c r="J829" s="1"/>
      <c r="K829" s="1"/>
      <c r="L829" s="1"/>
      <c r="M829" s="1"/>
      <c r="N829" s="5"/>
      <c r="Q829" s="3"/>
      <c r="T829" s="1"/>
      <c r="U829" s="1"/>
      <c r="W829" s="1"/>
      <c r="Y829" s="7"/>
      <c r="Z829" s="7"/>
      <c r="AA829" s="30"/>
      <c r="AC829" s="4"/>
      <c r="AD829" s="4"/>
    </row>
    <row r="830" spans="4:30" s="2" customFormat="1" x14ac:dyDescent="0.2">
      <c r="D830" s="1"/>
      <c r="J830" s="1"/>
      <c r="K830" s="1"/>
      <c r="L830" s="1"/>
      <c r="M830" s="1"/>
      <c r="N830" s="5"/>
      <c r="Q830" s="3"/>
      <c r="T830" s="1"/>
      <c r="U830" s="1"/>
      <c r="W830" s="1"/>
      <c r="Y830" s="7"/>
      <c r="Z830" s="7"/>
      <c r="AA830" s="30"/>
      <c r="AC830" s="4"/>
      <c r="AD830" s="4"/>
    </row>
    <row r="831" spans="4:30" s="2" customFormat="1" x14ac:dyDescent="0.2">
      <c r="D831" s="1"/>
      <c r="J831" s="1"/>
      <c r="K831" s="1"/>
      <c r="L831" s="1"/>
      <c r="M831" s="1"/>
      <c r="N831" s="5"/>
      <c r="Q831" s="3"/>
      <c r="T831" s="1"/>
      <c r="U831" s="1"/>
      <c r="W831" s="1"/>
      <c r="Y831" s="7"/>
      <c r="Z831" s="7"/>
      <c r="AA831" s="30"/>
      <c r="AC831" s="4"/>
      <c r="AD831" s="4"/>
    </row>
    <row r="832" spans="4:30" s="2" customFormat="1" x14ac:dyDescent="0.2">
      <c r="D832" s="1"/>
      <c r="J832" s="1"/>
      <c r="K832" s="1"/>
      <c r="L832" s="1"/>
      <c r="M832" s="1"/>
      <c r="N832" s="5"/>
      <c r="Q832" s="3"/>
      <c r="T832" s="1"/>
      <c r="U832" s="1"/>
      <c r="W832" s="1"/>
      <c r="Y832" s="7"/>
      <c r="Z832" s="7"/>
      <c r="AA832" s="30"/>
      <c r="AC832" s="4"/>
      <c r="AD832" s="4"/>
    </row>
    <row r="833" spans="4:30" s="2" customFormat="1" x14ac:dyDescent="0.2">
      <c r="D833" s="1"/>
      <c r="J833" s="1"/>
      <c r="K833" s="1"/>
      <c r="L833" s="1"/>
      <c r="M833" s="1"/>
      <c r="N833" s="5"/>
      <c r="Q833" s="3"/>
      <c r="T833" s="1"/>
      <c r="U833" s="1"/>
      <c r="W833" s="1"/>
      <c r="Y833" s="7"/>
      <c r="Z833" s="7"/>
      <c r="AA833" s="30"/>
      <c r="AC833" s="4"/>
      <c r="AD833" s="4"/>
    </row>
    <row r="834" spans="4:30" s="2" customFormat="1" x14ac:dyDescent="0.2">
      <c r="D834" s="1"/>
      <c r="J834" s="1"/>
      <c r="K834" s="1"/>
      <c r="L834" s="1"/>
      <c r="M834" s="1"/>
      <c r="N834" s="5"/>
      <c r="Q834" s="3"/>
      <c r="T834" s="1"/>
      <c r="U834" s="1"/>
      <c r="W834" s="1"/>
      <c r="Y834" s="7"/>
      <c r="Z834" s="7"/>
      <c r="AA834" s="30"/>
      <c r="AC834" s="4"/>
      <c r="AD834" s="4"/>
    </row>
    <row r="835" spans="4:30" s="2" customFormat="1" x14ac:dyDescent="0.2">
      <c r="D835" s="1"/>
      <c r="J835" s="1"/>
      <c r="K835" s="1"/>
      <c r="L835" s="1"/>
      <c r="M835" s="1"/>
      <c r="N835" s="5"/>
      <c r="Q835" s="3"/>
      <c r="T835" s="1"/>
      <c r="U835" s="1"/>
      <c r="W835" s="1"/>
      <c r="Y835" s="7"/>
      <c r="Z835" s="7"/>
      <c r="AA835" s="30"/>
      <c r="AC835" s="4"/>
      <c r="AD835" s="4"/>
    </row>
    <row r="836" spans="4:30" s="2" customFormat="1" x14ac:dyDescent="0.2">
      <c r="D836" s="1"/>
      <c r="J836" s="1"/>
      <c r="K836" s="1"/>
      <c r="L836" s="1"/>
      <c r="M836" s="1"/>
      <c r="N836" s="5"/>
      <c r="Q836" s="3"/>
      <c r="T836" s="1"/>
      <c r="U836" s="1"/>
      <c r="W836" s="1"/>
      <c r="Y836" s="7"/>
      <c r="Z836" s="7"/>
      <c r="AA836" s="30"/>
      <c r="AC836" s="4"/>
      <c r="AD836" s="4"/>
    </row>
    <row r="837" spans="4:30" s="2" customFormat="1" x14ac:dyDescent="0.2">
      <c r="D837" s="1"/>
      <c r="J837" s="1"/>
      <c r="K837" s="1"/>
      <c r="L837" s="1"/>
      <c r="M837" s="1"/>
      <c r="N837" s="5"/>
      <c r="Q837" s="3"/>
      <c r="T837" s="1"/>
      <c r="U837" s="1"/>
      <c r="W837" s="1"/>
      <c r="Y837" s="7"/>
      <c r="Z837" s="7"/>
      <c r="AA837" s="30"/>
      <c r="AC837" s="4"/>
      <c r="AD837" s="4"/>
    </row>
    <row r="838" spans="4:30" s="2" customFormat="1" x14ac:dyDescent="0.2">
      <c r="D838" s="1"/>
      <c r="J838" s="1"/>
      <c r="K838" s="1"/>
      <c r="L838" s="1"/>
      <c r="M838" s="1"/>
      <c r="N838" s="5"/>
      <c r="Q838" s="3"/>
      <c r="T838" s="1"/>
      <c r="U838" s="1"/>
      <c r="W838" s="1"/>
      <c r="Y838" s="7"/>
      <c r="Z838" s="7"/>
      <c r="AA838" s="30"/>
      <c r="AC838" s="4"/>
      <c r="AD838" s="4"/>
    </row>
    <row r="839" spans="4:30" s="2" customFormat="1" x14ac:dyDescent="0.2">
      <c r="D839" s="1"/>
      <c r="J839" s="1"/>
      <c r="K839" s="1"/>
      <c r="L839" s="1"/>
      <c r="M839" s="1"/>
      <c r="N839" s="5"/>
      <c r="Q839" s="3"/>
      <c r="T839" s="1"/>
      <c r="U839" s="1"/>
      <c r="W839" s="1"/>
      <c r="Y839" s="7"/>
      <c r="Z839" s="7"/>
      <c r="AA839" s="30"/>
      <c r="AC839" s="4"/>
      <c r="AD839" s="4"/>
    </row>
    <row r="840" spans="4:30" s="2" customFormat="1" x14ac:dyDescent="0.2">
      <c r="D840" s="1"/>
      <c r="J840" s="1"/>
      <c r="K840" s="1"/>
      <c r="L840" s="1"/>
      <c r="M840" s="1"/>
      <c r="N840" s="5"/>
      <c r="Q840" s="3"/>
      <c r="T840" s="1"/>
      <c r="U840" s="1"/>
      <c r="W840" s="1"/>
      <c r="Y840" s="7"/>
      <c r="Z840" s="7"/>
      <c r="AA840" s="30"/>
      <c r="AC840" s="4"/>
      <c r="AD840" s="4"/>
    </row>
    <row r="841" spans="4:30" s="2" customFormat="1" x14ac:dyDescent="0.2">
      <c r="D841" s="1"/>
      <c r="J841" s="1"/>
      <c r="K841" s="1"/>
      <c r="L841" s="1"/>
      <c r="M841" s="1"/>
      <c r="N841" s="5"/>
      <c r="Q841" s="3"/>
      <c r="T841" s="1"/>
      <c r="U841" s="1"/>
      <c r="W841" s="1"/>
      <c r="Y841" s="7"/>
      <c r="Z841" s="7"/>
      <c r="AA841" s="30"/>
      <c r="AC841" s="4"/>
      <c r="AD841" s="4"/>
    </row>
    <row r="842" spans="4:30" s="2" customFormat="1" x14ac:dyDescent="0.2">
      <c r="D842" s="1"/>
      <c r="J842" s="1"/>
      <c r="K842" s="1"/>
      <c r="L842" s="1"/>
      <c r="M842" s="1"/>
      <c r="N842" s="5"/>
      <c r="Q842" s="3"/>
      <c r="T842" s="1"/>
      <c r="U842" s="1"/>
      <c r="W842" s="1"/>
      <c r="Y842" s="7"/>
      <c r="Z842" s="7"/>
      <c r="AA842" s="30"/>
      <c r="AC842" s="4"/>
      <c r="AD842" s="4"/>
    </row>
    <row r="843" spans="4:30" s="2" customFormat="1" x14ac:dyDescent="0.2">
      <c r="D843" s="1"/>
      <c r="J843" s="1"/>
      <c r="K843" s="1"/>
      <c r="L843" s="1"/>
      <c r="M843" s="1"/>
      <c r="N843" s="5"/>
      <c r="Q843" s="3"/>
      <c r="T843" s="1"/>
      <c r="U843" s="1"/>
      <c r="W843" s="1"/>
      <c r="Y843" s="7"/>
      <c r="Z843" s="7"/>
      <c r="AA843" s="30"/>
      <c r="AC843" s="4"/>
      <c r="AD843" s="4"/>
    </row>
    <row r="844" spans="4:30" s="2" customFormat="1" x14ac:dyDescent="0.2">
      <c r="D844" s="1"/>
      <c r="J844" s="1"/>
      <c r="K844" s="1"/>
      <c r="L844" s="1"/>
      <c r="M844" s="1"/>
      <c r="N844" s="5"/>
      <c r="Q844" s="3"/>
      <c r="T844" s="1"/>
      <c r="U844" s="1"/>
      <c r="W844" s="1"/>
      <c r="Y844" s="7"/>
      <c r="Z844" s="7"/>
      <c r="AA844" s="30"/>
      <c r="AC844" s="4"/>
      <c r="AD844" s="4"/>
    </row>
    <row r="845" spans="4:30" s="2" customFormat="1" x14ac:dyDescent="0.2">
      <c r="D845" s="1"/>
      <c r="J845" s="1"/>
      <c r="K845" s="1"/>
      <c r="L845" s="1"/>
      <c r="M845" s="1"/>
      <c r="N845" s="5"/>
      <c r="Q845" s="3"/>
      <c r="T845" s="1"/>
      <c r="U845" s="1"/>
      <c r="W845" s="1"/>
      <c r="Y845" s="7"/>
      <c r="Z845" s="7"/>
      <c r="AA845" s="30"/>
      <c r="AC845" s="4"/>
      <c r="AD845" s="4"/>
    </row>
    <row r="846" spans="4:30" s="2" customFormat="1" x14ac:dyDescent="0.2">
      <c r="D846" s="1"/>
      <c r="J846" s="1"/>
      <c r="K846" s="1"/>
      <c r="L846" s="1"/>
      <c r="M846" s="1"/>
      <c r="N846" s="5"/>
      <c r="Q846" s="3"/>
      <c r="T846" s="1"/>
      <c r="U846" s="1"/>
      <c r="W846" s="1"/>
      <c r="Y846" s="7"/>
      <c r="Z846" s="7"/>
      <c r="AA846" s="30"/>
      <c r="AC846" s="4"/>
      <c r="AD846" s="4"/>
    </row>
    <row r="847" spans="4:30" s="2" customFormat="1" x14ac:dyDescent="0.2">
      <c r="D847" s="1"/>
      <c r="J847" s="1"/>
      <c r="K847" s="1"/>
      <c r="L847" s="1"/>
      <c r="M847" s="1"/>
      <c r="N847" s="5"/>
      <c r="Q847" s="3"/>
      <c r="T847" s="1"/>
      <c r="U847" s="1"/>
      <c r="W847" s="1"/>
      <c r="Y847" s="7"/>
      <c r="Z847" s="7"/>
      <c r="AA847" s="30"/>
      <c r="AC847" s="4"/>
      <c r="AD847" s="4"/>
    </row>
    <row r="848" spans="4:30" s="2" customFormat="1" x14ac:dyDescent="0.2">
      <c r="D848" s="1"/>
      <c r="J848" s="1"/>
      <c r="K848" s="1"/>
      <c r="L848" s="1"/>
      <c r="M848" s="1"/>
      <c r="N848" s="5"/>
      <c r="Q848" s="3"/>
      <c r="T848" s="1"/>
      <c r="U848" s="1"/>
      <c r="W848" s="1"/>
      <c r="Y848" s="7"/>
      <c r="Z848" s="7"/>
      <c r="AA848" s="30"/>
      <c r="AC848" s="4"/>
      <c r="AD848" s="4"/>
    </row>
    <row r="849" spans="4:30" s="2" customFormat="1" x14ac:dyDescent="0.2">
      <c r="D849" s="1"/>
      <c r="J849" s="1"/>
      <c r="K849" s="1"/>
      <c r="L849" s="1"/>
      <c r="M849" s="1"/>
      <c r="N849" s="5"/>
      <c r="Q849" s="3"/>
      <c r="T849" s="1"/>
      <c r="U849" s="1"/>
      <c r="W849" s="1"/>
      <c r="Y849" s="7"/>
      <c r="Z849" s="7"/>
      <c r="AA849" s="30"/>
      <c r="AC849" s="4"/>
      <c r="AD849" s="4"/>
    </row>
    <row r="850" spans="4:30" s="2" customFormat="1" x14ac:dyDescent="0.2">
      <c r="D850" s="1"/>
      <c r="J850" s="1"/>
      <c r="K850" s="1"/>
      <c r="L850" s="1"/>
      <c r="M850" s="1"/>
      <c r="N850" s="5"/>
      <c r="Q850" s="3"/>
      <c r="T850" s="1"/>
      <c r="U850" s="1"/>
      <c r="W850" s="1"/>
      <c r="Y850" s="7"/>
      <c r="Z850" s="7"/>
      <c r="AA850" s="30"/>
      <c r="AC850" s="4"/>
      <c r="AD850" s="4"/>
    </row>
    <row r="851" spans="4:30" s="2" customFormat="1" x14ac:dyDescent="0.2">
      <c r="D851" s="1"/>
      <c r="J851" s="1"/>
      <c r="K851" s="1"/>
      <c r="L851" s="1"/>
      <c r="M851" s="1"/>
      <c r="N851" s="5"/>
      <c r="Q851" s="3"/>
      <c r="T851" s="1"/>
      <c r="U851" s="1"/>
      <c r="W851" s="1"/>
      <c r="Y851" s="7"/>
      <c r="Z851" s="7"/>
      <c r="AA851" s="30"/>
      <c r="AC851" s="4"/>
      <c r="AD851" s="4"/>
    </row>
    <row r="852" spans="4:30" s="2" customFormat="1" x14ac:dyDescent="0.2">
      <c r="D852" s="1"/>
      <c r="J852" s="1"/>
      <c r="K852" s="1"/>
      <c r="L852" s="1"/>
      <c r="M852" s="1"/>
      <c r="N852" s="5"/>
      <c r="Q852" s="3"/>
      <c r="T852" s="1"/>
      <c r="U852" s="1"/>
      <c r="W852" s="1"/>
      <c r="Y852" s="7"/>
      <c r="Z852" s="7"/>
      <c r="AA852" s="30"/>
      <c r="AC852" s="4"/>
      <c r="AD852" s="4"/>
    </row>
    <row r="853" spans="4:30" s="2" customFormat="1" x14ac:dyDescent="0.2">
      <c r="D853" s="1"/>
      <c r="J853" s="1"/>
      <c r="K853" s="1"/>
      <c r="L853" s="1"/>
      <c r="M853" s="1"/>
      <c r="N853" s="5"/>
      <c r="Q853" s="3"/>
      <c r="T853" s="1"/>
      <c r="U853" s="1"/>
      <c r="W853" s="1"/>
      <c r="Y853" s="7"/>
      <c r="Z853" s="7"/>
      <c r="AA853" s="30"/>
      <c r="AC853" s="4"/>
      <c r="AD853" s="4"/>
    </row>
    <row r="854" spans="4:30" s="2" customFormat="1" x14ac:dyDescent="0.2">
      <c r="D854" s="1"/>
      <c r="J854" s="1"/>
      <c r="K854" s="1"/>
      <c r="L854" s="1"/>
      <c r="M854" s="1"/>
      <c r="N854" s="5"/>
      <c r="Q854" s="3"/>
      <c r="T854" s="1"/>
      <c r="U854" s="1"/>
      <c r="W854" s="1"/>
      <c r="Y854" s="7"/>
      <c r="Z854" s="7"/>
      <c r="AA854" s="30"/>
      <c r="AC854" s="4"/>
      <c r="AD854" s="4"/>
    </row>
    <row r="855" spans="4:30" s="2" customFormat="1" x14ac:dyDescent="0.2">
      <c r="D855" s="1"/>
      <c r="J855" s="1"/>
      <c r="K855" s="1"/>
      <c r="L855" s="1"/>
      <c r="M855" s="1"/>
      <c r="N855" s="5"/>
      <c r="Q855" s="3"/>
      <c r="T855" s="1"/>
      <c r="U855" s="1"/>
      <c r="W855" s="1"/>
      <c r="Y855" s="7"/>
      <c r="Z855" s="7"/>
      <c r="AA855" s="30"/>
      <c r="AC855" s="4"/>
      <c r="AD855" s="4"/>
    </row>
    <row r="856" spans="4:30" s="2" customFormat="1" x14ac:dyDescent="0.2">
      <c r="D856" s="1"/>
      <c r="J856" s="1"/>
      <c r="K856" s="1"/>
      <c r="L856" s="1"/>
      <c r="M856" s="1"/>
      <c r="N856" s="5"/>
      <c r="Q856" s="3"/>
      <c r="T856" s="1"/>
      <c r="U856" s="1"/>
      <c r="W856" s="1"/>
      <c r="Y856" s="7"/>
      <c r="Z856" s="7"/>
      <c r="AA856" s="30"/>
      <c r="AC856" s="4"/>
      <c r="AD856" s="4"/>
    </row>
    <row r="857" spans="4:30" s="2" customFormat="1" x14ac:dyDescent="0.2">
      <c r="D857" s="1"/>
      <c r="J857" s="1"/>
      <c r="K857" s="1"/>
      <c r="L857" s="1"/>
      <c r="M857" s="1"/>
      <c r="N857" s="5"/>
      <c r="Q857" s="3"/>
      <c r="T857" s="1"/>
      <c r="U857" s="1"/>
      <c r="W857" s="1"/>
      <c r="Y857" s="7"/>
      <c r="Z857" s="7"/>
      <c r="AA857" s="30"/>
      <c r="AC857" s="4"/>
      <c r="AD857" s="4"/>
    </row>
    <row r="858" spans="4:30" s="2" customFormat="1" x14ac:dyDescent="0.2">
      <c r="D858" s="1"/>
      <c r="J858" s="1"/>
      <c r="K858" s="1"/>
      <c r="L858" s="1"/>
      <c r="M858" s="1"/>
      <c r="N858" s="5"/>
      <c r="Q858" s="3"/>
      <c r="T858" s="1"/>
      <c r="U858" s="1"/>
      <c r="W858" s="1"/>
      <c r="Y858" s="7"/>
      <c r="Z858" s="7"/>
      <c r="AA858" s="30"/>
      <c r="AC858" s="4"/>
      <c r="AD858" s="4"/>
    </row>
    <row r="859" spans="4:30" s="2" customFormat="1" x14ac:dyDescent="0.2">
      <c r="D859" s="1"/>
      <c r="J859" s="1"/>
      <c r="K859" s="1"/>
      <c r="L859" s="1"/>
      <c r="M859" s="1"/>
      <c r="N859" s="5"/>
      <c r="Q859" s="3"/>
      <c r="T859" s="1"/>
      <c r="U859" s="1"/>
      <c r="W859" s="1"/>
      <c r="Y859" s="7"/>
      <c r="Z859" s="7"/>
      <c r="AA859" s="30"/>
      <c r="AC859" s="4"/>
      <c r="AD859" s="4"/>
    </row>
    <row r="860" spans="4:30" s="2" customFormat="1" x14ac:dyDescent="0.2">
      <c r="D860" s="1"/>
      <c r="J860" s="1"/>
      <c r="K860" s="1"/>
      <c r="L860" s="1"/>
      <c r="M860" s="1"/>
      <c r="N860" s="5"/>
      <c r="Q860" s="3"/>
      <c r="T860" s="1"/>
      <c r="U860" s="1"/>
      <c r="W860" s="1"/>
      <c r="Y860" s="7"/>
      <c r="Z860" s="7"/>
      <c r="AA860" s="30"/>
      <c r="AC860" s="4"/>
      <c r="AD860" s="4"/>
    </row>
    <row r="861" spans="4:30" s="2" customFormat="1" x14ac:dyDescent="0.2">
      <c r="D861" s="1"/>
      <c r="J861" s="1"/>
      <c r="K861" s="1"/>
      <c r="L861" s="1"/>
      <c r="M861" s="1"/>
      <c r="N861" s="5"/>
      <c r="Q861" s="3"/>
      <c r="T861" s="1"/>
      <c r="U861" s="1"/>
      <c r="W861" s="1"/>
      <c r="Y861" s="7"/>
      <c r="Z861" s="7"/>
      <c r="AA861" s="30"/>
      <c r="AC861" s="4"/>
      <c r="AD861" s="4"/>
    </row>
    <row r="862" spans="4:30" s="2" customFormat="1" x14ac:dyDescent="0.2">
      <c r="D862" s="1"/>
      <c r="J862" s="1"/>
      <c r="K862" s="1"/>
      <c r="L862" s="1"/>
      <c r="M862" s="1"/>
      <c r="N862" s="5"/>
      <c r="Q862" s="3"/>
      <c r="T862" s="1"/>
      <c r="U862" s="1"/>
      <c r="W862" s="1"/>
      <c r="Y862" s="7"/>
      <c r="Z862" s="7"/>
      <c r="AA862" s="30"/>
      <c r="AC862" s="4"/>
      <c r="AD862" s="4"/>
    </row>
    <row r="863" spans="4:30" s="2" customFormat="1" x14ac:dyDescent="0.2">
      <c r="D863" s="1"/>
      <c r="J863" s="1"/>
      <c r="K863" s="1"/>
      <c r="L863" s="1"/>
      <c r="M863" s="1"/>
      <c r="N863" s="5"/>
      <c r="Q863" s="3"/>
      <c r="T863" s="1"/>
      <c r="U863" s="1"/>
      <c r="W863" s="1"/>
      <c r="Y863" s="7"/>
      <c r="Z863" s="7"/>
      <c r="AA863" s="30"/>
      <c r="AC863" s="4"/>
      <c r="AD863" s="4"/>
    </row>
    <row r="864" spans="4:30" s="2" customFormat="1" x14ac:dyDescent="0.2">
      <c r="D864" s="1"/>
      <c r="J864" s="1"/>
      <c r="K864" s="1"/>
      <c r="L864" s="1"/>
      <c r="M864" s="1"/>
      <c r="N864" s="5"/>
      <c r="Q864" s="3"/>
      <c r="T864" s="1"/>
      <c r="U864" s="1"/>
      <c r="W864" s="1"/>
      <c r="Y864" s="7"/>
      <c r="Z864" s="7"/>
      <c r="AA864" s="30"/>
      <c r="AC864" s="4"/>
      <c r="AD864" s="4"/>
    </row>
    <row r="865" spans="4:30" s="2" customFormat="1" x14ac:dyDescent="0.2">
      <c r="D865" s="1"/>
      <c r="J865" s="1"/>
      <c r="K865" s="1"/>
      <c r="L865" s="1"/>
      <c r="M865" s="1"/>
      <c r="N865" s="5"/>
      <c r="Q865" s="3"/>
      <c r="T865" s="1"/>
      <c r="U865" s="1"/>
      <c r="W865" s="1"/>
      <c r="Y865" s="7"/>
      <c r="Z865" s="7"/>
      <c r="AA865" s="30"/>
      <c r="AC865" s="4"/>
      <c r="AD865" s="4"/>
    </row>
    <row r="866" spans="4:30" s="2" customFormat="1" x14ac:dyDescent="0.2">
      <c r="D866" s="1"/>
      <c r="J866" s="1"/>
      <c r="K866" s="1"/>
      <c r="L866" s="1"/>
      <c r="M866" s="1"/>
      <c r="N866" s="5"/>
      <c r="Q866" s="3"/>
      <c r="T866" s="1"/>
      <c r="U866" s="1"/>
      <c r="W866" s="1"/>
      <c r="Y866" s="7"/>
      <c r="Z866" s="7"/>
      <c r="AA866" s="30"/>
      <c r="AC866" s="4"/>
      <c r="AD866" s="4"/>
    </row>
    <row r="867" spans="4:30" s="2" customFormat="1" x14ac:dyDescent="0.2">
      <c r="D867" s="1"/>
      <c r="J867" s="1"/>
      <c r="K867" s="1"/>
      <c r="L867" s="1"/>
      <c r="M867" s="1"/>
      <c r="N867" s="5"/>
      <c r="Q867" s="3"/>
      <c r="T867" s="1"/>
      <c r="U867" s="1"/>
      <c r="W867" s="1"/>
      <c r="Y867" s="7"/>
      <c r="Z867" s="7"/>
      <c r="AA867" s="30"/>
      <c r="AC867" s="4"/>
      <c r="AD867" s="4"/>
    </row>
    <row r="868" spans="4:30" s="2" customFormat="1" x14ac:dyDescent="0.2">
      <c r="D868" s="1"/>
      <c r="J868" s="1"/>
      <c r="K868" s="1"/>
      <c r="L868" s="1"/>
      <c r="M868" s="1"/>
      <c r="N868" s="5"/>
      <c r="Q868" s="3"/>
      <c r="T868" s="1"/>
      <c r="U868" s="1"/>
      <c r="W868" s="1"/>
      <c r="Y868" s="7"/>
      <c r="Z868" s="7"/>
      <c r="AA868" s="30"/>
      <c r="AC868" s="4"/>
      <c r="AD868" s="4"/>
    </row>
    <row r="869" spans="4:30" s="2" customFormat="1" x14ac:dyDescent="0.2">
      <c r="D869" s="1"/>
      <c r="J869" s="1"/>
      <c r="K869" s="1"/>
      <c r="L869" s="1"/>
      <c r="M869" s="1"/>
      <c r="N869" s="5"/>
      <c r="Q869" s="3"/>
      <c r="T869" s="1"/>
      <c r="U869" s="1"/>
      <c r="W869" s="1"/>
      <c r="Y869" s="7"/>
      <c r="Z869" s="7"/>
      <c r="AA869" s="30"/>
      <c r="AC869" s="4"/>
      <c r="AD869" s="4"/>
    </row>
    <row r="870" spans="4:30" s="2" customFormat="1" x14ac:dyDescent="0.2">
      <c r="D870" s="1"/>
      <c r="J870" s="1"/>
      <c r="K870" s="1"/>
      <c r="L870" s="1"/>
      <c r="M870" s="1"/>
      <c r="N870" s="5"/>
      <c r="Q870" s="3"/>
      <c r="T870" s="1"/>
      <c r="U870" s="1"/>
      <c r="W870" s="1"/>
      <c r="Y870" s="7"/>
      <c r="Z870" s="7"/>
      <c r="AA870" s="30"/>
      <c r="AC870" s="4"/>
      <c r="AD870" s="4"/>
    </row>
    <row r="871" spans="4:30" s="2" customFormat="1" x14ac:dyDescent="0.2">
      <c r="D871" s="1"/>
      <c r="J871" s="1"/>
      <c r="K871" s="1"/>
      <c r="L871" s="1"/>
      <c r="M871" s="1"/>
      <c r="N871" s="5"/>
      <c r="Q871" s="3"/>
      <c r="T871" s="1"/>
      <c r="U871" s="1"/>
      <c r="W871" s="1"/>
      <c r="Y871" s="7"/>
      <c r="Z871" s="7"/>
      <c r="AA871" s="30"/>
      <c r="AC871" s="4"/>
      <c r="AD871" s="4"/>
    </row>
    <row r="872" spans="4:30" s="2" customFormat="1" x14ac:dyDescent="0.2">
      <c r="D872" s="1"/>
      <c r="J872" s="1"/>
      <c r="K872" s="1"/>
      <c r="L872" s="1"/>
      <c r="M872" s="1"/>
      <c r="N872" s="5"/>
      <c r="Q872" s="3"/>
      <c r="T872" s="1"/>
      <c r="U872" s="1"/>
      <c r="W872" s="1"/>
      <c r="Y872" s="7"/>
      <c r="Z872" s="7"/>
      <c r="AA872" s="30"/>
      <c r="AC872" s="4"/>
      <c r="AD872" s="4"/>
    </row>
    <row r="873" spans="4:30" s="2" customFormat="1" x14ac:dyDescent="0.2">
      <c r="D873" s="1"/>
      <c r="J873" s="1"/>
      <c r="K873" s="1"/>
      <c r="L873" s="1"/>
      <c r="M873" s="1"/>
      <c r="N873" s="5"/>
      <c r="Q873" s="3"/>
      <c r="T873" s="1"/>
      <c r="U873" s="1"/>
      <c r="W873" s="1"/>
      <c r="Y873" s="7"/>
      <c r="Z873" s="7"/>
      <c r="AA873" s="30"/>
      <c r="AC873" s="4"/>
      <c r="AD873" s="4"/>
    </row>
    <row r="874" spans="4:30" s="2" customFormat="1" x14ac:dyDescent="0.2">
      <c r="D874" s="1"/>
      <c r="J874" s="1"/>
      <c r="K874" s="1"/>
      <c r="L874" s="1"/>
      <c r="M874" s="1"/>
      <c r="N874" s="5"/>
      <c r="Q874" s="3"/>
      <c r="T874" s="1"/>
      <c r="U874" s="1"/>
      <c r="W874" s="1"/>
      <c r="Y874" s="7"/>
      <c r="Z874" s="7"/>
      <c r="AA874" s="30"/>
      <c r="AC874" s="4"/>
      <c r="AD874" s="4"/>
    </row>
    <row r="875" spans="4:30" s="2" customFormat="1" x14ac:dyDescent="0.2">
      <c r="D875" s="1"/>
      <c r="J875" s="1"/>
      <c r="K875" s="1"/>
      <c r="L875" s="1"/>
      <c r="M875" s="1"/>
      <c r="N875" s="5"/>
      <c r="Q875" s="3"/>
      <c r="T875" s="1"/>
      <c r="U875" s="1"/>
      <c r="W875" s="1"/>
      <c r="Y875" s="7"/>
      <c r="Z875" s="7"/>
      <c r="AA875" s="30"/>
      <c r="AC875" s="4"/>
      <c r="AD875" s="4"/>
    </row>
    <row r="876" spans="4:30" s="2" customFormat="1" x14ac:dyDescent="0.2">
      <c r="D876" s="1"/>
      <c r="J876" s="1"/>
      <c r="K876" s="1"/>
      <c r="L876" s="1"/>
      <c r="M876" s="1"/>
      <c r="N876" s="5"/>
      <c r="Q876" s="3"/>
      <c r="T876" s="1"/>
      <c r="U876" s="1"/>
      <c r="W876" s="1"/>
      <c r="Y876" s="7"/>
      <c r="Z876" s="7"/>
      <c r="AA876" s="30"/>
      <c r="AC876" s="4"/>
      <c r="AD876" s="4"/>
    </row>
    <row r="877" spans="4:30" s="2" customFormat="1" x14ac:dyDescent="0.2">
      <c r="D877" s="1"/>
      <c r="J877" s="1"/>
      <c r="K877" s="1"/>
      <c r="L877" s="1"/>
      <c r="M877" s="1"/>
      <c r="N877" s="5"/>
      <c r="Q877" s="3"/>
      <c r="T877" s="1"/>
      <c r="U877" s="1"/>
      <c r="W877" s="1"/>
      <c r="Y877" s="7"/>
      <c r="Z877" s="7"/>
      <c r="AA877" s="30"/>
      <c r="AC877" s="4"/>
      <c r="AD877" s="4"/>
    </row>
    <row r="878" spans="4:30" s="2" customFormat="1" x14ac:dyDescent="0.2">
      <c r="D878" s="1"/>
      <c r="J878" s="1"/>
      <c r="K878" s="1"/>
      <c r="L878" s="1"/>
      <c r="M878" s="1"/>
      <c r="N878" s="5"/>
      <c r="Q878" s="3"/>
      <c r="T878" s="1"/>
      <c r="U878" s="1"/>
      <c r="W878" s="1"/>
      <c r="Y878" s="7"/>
      <c r="Z878" s="7"/>
      <c r="AA878" s="30"/>
      <c r="AC878" s="4"/>
      <c r="AD878" s="4"/>
    </row>
    <row r="879" spans="4:30" s="2" customFormat="1" x14ac:dyDescent="0.2">
      <c r="D879" s="1"/>
      <c r="J879" s="1"/>
      <c r="K879" s="1"/>
      <c r="L879" s="1"/>
      <c r="M879" s="1"/>
      <c r="N879" s="5"/>
      <c r="Q879" s="3"/>
      <c r="T879" s="1"/>
      <c r="U879" s="1"/>
      <c r="W879" s="1"/>
      <c r="Y879" s="7"/>
      <c r="Z879" s="7"/>
      <c r="AA879" s="30"/>
      <c r="AC879" s="4"/>
      <c r="AD879" s="4"/>
    </row>
    <row r="880" spans="4:30" s="2" customFormat="1" x14ac:dyDescent="0.2">
      <c r="D880" s="1"/>
      <c r="J880" s="1"/>
      <c r="K880" s="1"/>
      <c r="L880" s="1"/>
      <c r="M880" s="1"/>
      <c r="N880" s="5"/>
      <c r="Q880" s="3"/>
      <c r="T880" s="1"/>
      <c r="U880" s="1"/>
      <c r="W880" s="1"/>
      <c r="Y880" s="7"/>
      <c r="Z880" s="7"/>
      <c r="AA880" s="30"/>
      <c r="AC880" s="4"/>
      <c r="AD880" s="4"/>
    </row>
    <row r="881" spans="4:30" s="2" customFormat="1" x14ac:dyDescent="0.2">
      <c r="D881" s="1"/>
      <c r="J881" s="1"/>
      <c r="K881" s="1"/>
      <c r="L881" s="1"/>
      <c r="M881" s="1"/>
      <c r="N881" s="5"/>
      <c r="Q881" s="3"/>
      <c r="T881" s="1"/>
      <c r="U881" s="1"/>
      <c r="W881" s="1"/>
      <c r="Y881" s="7"/>
      <c r="Z881" s="7"/>
      <c r="AA881" s="30"/>
      <c r="AC881" s="4"/>
      <c r="AD881" s="4"/>
    </row>
    <row r="882" spans="4:30" s="2" customFormat="1" x14ac:dyDescent="0.2">
      <c r="D882" s="1"/>
      <c r="J882" s="1"/>
      <c r="K882" s="1"/>
      <c r="L882" s="1"/>
      <c r="M882" s="1"/>
      <c r="N882" s="5"/>
      <c r="Q882" s="3"/>
      <c r="T882" s="1"/>
      <c r="U882" s="1"/>
      <c r="W882" s="1"/>
      <c r="Y882" s="7"/>
      <c r="Z882" s="7"/>
      <c r="AA882" s="30"/>
      <c r="AC882" s="4"/>
      <c r="AD882" s="4"/>
    </row>
    <row r="883" spans="4:30" s="2" customFormat="1" x14ac:dyDescent="0.2">
      <c r="D883" s="1"/>
      <c r="J883" s="1"/>
      <c r="K883" s="1"/>
      <c r="L883" s="1"/>
      <c r="M883" s="1"/>
      <c r="N883" s="5"/>
      <c r="Q883" s="3"/>
      <c r="T883" s="1"/>
      <c r="U883" s="1"/>
      <c r="W883" s="1"/>
      <c r="Y883" s="7"/>
      <c r="Z883" s="7"/>
      <c r="AA883" s="30"/>
      <c r="AC883" s="4"/>
      <c r="AD883" s="4"/>
    </row>
    <row r="884" spans="4:30" s="2" customFormat="1" x14ac:dyDescent="0.2">
      <c r="D884" s="1"/>
      <c r="J884" s="1"/>
      <c r="K884" s="1"/>
      <c r="L884" s="1"/>
      <c r="M884" s="1"/>
      <c r="N884" s="5"/>
      <c r="Q884" s="3"/>
      <c r="T884" s="1"/>
      <c r="U884" s="1"/>
      <c r="W884" s="1"/>
      <c r="Y884" s="7"/>
      <c r="Z884" s="7"/>
      <c r="AA884" s="30"/>
      <c r="AC884" s="4"/>
      <c r="AD884" s="4"/>
    </row>
    <row r="885" spans="4:30" s="2" customFormat="1" x14ac:dyDescent="0.2">
      <c r="D885" s="1"/>
      <c r="J885" s="1"/>
      <c r="K885" s="1"/>
      <c r="L885" s="1"/>
      <c r="M885" s="1"/>
      <c r="N885" s="5"/>
      <c r="Q885" s="3"/>
      <c r="T885" s="1"/>
      <c r="U885" s="1"/>
      <c r="W885" s="1"/>
      <c r="Y885" s="7"/>
      <c r="Z885" s="7"/>
      <c r="AA885" s="30"/>
      <c r="AC885" s="4"/>
      <c r="AD885" s="4"/>
    </row>
    <row r="886" spans="4:30" s="2" customFormat="1" x14ac:dyDescent="0.2">
      <c r="D886" s="1"/>
      <c r="J886" s="1"/>
      <c r="K886" s="1"/>
      <c r="L886" s="1"/>
      <c r="M886" s="1"/>
      <c r="N886" s="5"/>
      <c r="Q886" s="3"/>
      <c r="T886" s="1"/>
      <c r="U886" s="1"/>
      <c r="W886" s="1"/>
      <c r="Y886" s="7"/>
      <c r="Z886" s="7"/>
      <c r="AA886" s="30"/>
      <c r="AC886" s="4"/>
      <c r="AD886" s="4"/>
    </row>
    <row r="887" spans="4:30" s="2" customFormat="1" x14ac:dyDescent="0.2">
      <c r="D887" s="1"/>
      <c r="J887" s="1"/>
      <c r="K887" s="1"/>
      <c r="L887" s="1"/>
      <c r="M887" s="1"/>
      <c r="N887" s="5"/>
      <c r="Q887" s="3"/>
      <c r="T887" s="1"/>
      <c r="U887" s="1"/>
      <c r="W887" s="1"/>
      <c r="Y887" s="7"/>
      <c r="Z887" s="7"/>
      <c r="AA887" s="30"/>
      <c r="AC887" s="4"/>
      <c r="AD887" s="4"/>
    </row>
    <row r="888" spans="4:30" s="2" customFormat="1" x14ac:dyDescent="0.2">
      <c r="D888" s="1"/>
      <c r="J888" s="1"/>
      <c r="K888" s="1"/>
      <c r="L888" s="1"/>
      <c r="M888" s="1"/>
      <c r="N888" s="5"/>
      <c r="Q888" s="3"/>
      <c r="T888" s="1"/>
      <c r="U888" s="1"/>
      <c r="W888" s="1"/>
      <c r="Y888" s="7"/>
      <c r="Z888" s="7"/>
      <c r="AA888" s="30"/>
      <c r="AC888" s="4"/>
      <c r="AD888" s="4"/>
    </row>
    <row r="889" spans="4:30" s="2" customFormat="1" x14ac:dyDescent="0.2">
      <c r="D889" s="1"/>
      <c r="J889" s="1"/>
      <c r="K889" s="1"/>
      <c r="L889" s="1"/>
      <c r="M889" s="1"/>
      <c r="N889" s="5"/>
      <c r="Q889" s="3"/>
      <c r="T889" s="1"/>
      <c r="U889" s="1"/>
      <c r="W889" s="1"/>
      <c r="Y889" s="7"/>
      <c r="Z889" s="7"/>
      <c r="AA889" s="30"/>
      <c r="AC889" s="4"/>
      <c r="AD889" s="4"/>
    </row>
    <row r="890" spans="4:30" s="2" customFormat="1" x14ac:dyDescent="0.2">
      <c r="D890" s="1"/>
      <c r="J890" s="1"/>
      <c r="K890" s="1"/>
      <c r="L890" s="1"/>
      <c r="M890" s="1"/>
      <c r="N890" s="5"/>
      <c r="Q890" s="3"/>
      <c r="T890" s="1"/>
      <c r="U890" s="1"/>
      <c r="W890" s="1"/>
      <c r="Y890" s="7"/>
      <c r="Z890" s="7"/>
      <c r="AA890" s="30"/>
      <c r="AC890" s="4"/>
      <c r="AD890" s="4"/>
    </row>
    <row r="891" spans="4:30" s="2" customFormat="1" x14ac:dyDescent="0.2">
      <c r="D891" s="1"/>
      <c r="J891" s="1"/>
      <c r="K891" s="1"/>
      <c r="L891" s="1"/>
      <c r="M891" s="1"/>
      <c r="N891" s="5"/>
      <c r="Q891" s="3"/>
      <c r="T891" s="1"/>
      <c r="U891" s="1"/>
      <c r="W891" s="1"/>
      <c r="Y891" s="7"/>
      <c r="Z891" s="7"/>
      <c r="AA891" s="30"/>
      <c r="AC891" s="4"/>
      <c r="AD891" s="4"/>
    </row>
    <row r="892" spans="4:30" s="2" customFormat="1" x14ac:dyDescent="0.2">
      <c r="D892" s="1"/>
      <c r="J892" s="1"/>
      <c r="K892" s="1"/>
      <c r="L892" s="1"/>
      <c r="M892" s="1"/>
      <c r="N892" s="5"/>
      <c r="Q892" s="3"/>
      <c r="T892" s="1"/>
      <c r="U892" s="1"/>
      <c r="W892" s="1"/>
      <c r="Y892" s="7"/>
      <c r="Z892" s="7"/>
      <c r="AA892" s="30"/>
      <c r="AC892" s="4"/>
      <c r="AD892" s="4"/>
    </row>
    <row r="893" spans="4:30" s="2" customFormat="1" x14ac:dyDescent="0.2">
      <c r="D893" s="1"/>
      <c r="J893" s="1"/>
      <c r="K893" s="1"/>
      <c r="L893" s="1"/>
      <c r="M893" s="1"/>
      <c r="N893" s="5"/>
      <c r="Q893" s="3"/>
      <c r="T893" s="1"/>
      <c r="U893" s="1"/>
      <c r="W893" s="1"/>
      <c r="Y893" s="7"/>
      <c r="Z893" s="7"/>
      <c r="AA893" s="30"/>
      <c r="AC893" s="4"/>
      <c r="AD893" s="4"/>
    </row>
    <row r="894" spans="4:30" s="2" customFormat="1" x14ac:dyDescent="0.2">
      <c r="D894" s="1"/>
      <c r="J894" s="1"/>
      <c r="K894" s="1"/>
      <c r="L894" s="1"/>
      <c r="M894" s="1"/>
      <c r="N894" s="5"/>
      <c r="Q894" s="3"/>
      <c r="T894" s="1"/>
      <c r="U894" s="1"/>
      <c r="W894" s="1"/>
      <c r="Y894" s="7"/>
      <c r="Z894" s="7"/>
      <c r="AA894" s="30"/>
      <c r="AC894" s="4"/>
      <c r="AD894" s="4"/>
    </row>
    <row r="895" spans="4:30" s="2" customFormat="1" x14ac:dyDescent="0.2">
      <c r="D895" s="1"/>
      <c r="J895" s="1"/>
      <c r="K895" s="1"/>
      <c r="L895" s="1"/>
      <c r="M895" s="1"/>
      <c r="N895" s="5"/>
      <c r="Q895" s="3"/>
      <c r="T895" s="1"/>
      <c r="U895" s="1"/>
      <c r="W895" s="1"/>
      <c r="Y895" s="7"/>
      <c r="Z895" s="7"/>
      <c r="AA895" s="30"/>
      <c r="AC895" s="4"/>
      <c r="AD895" s="4"/>
    </row>
    <row r="896" spans="4:30" s="2" customFormat="1" x14ac:dyDescent="0.2">
      <c r="D896" s="1"/>
      <c r="J896" s="1"/>
      <c r="K896" s="1"/>
      <c r="L896" s="1"/>
      <c r="M896" s="1"/>
      <c r="N896" s="5"/>
      <c r="Q896" s="3"/>
      <c r="T896" s="1"/>
      <c r="U896" s="1"/>
      <c r="W896" s="1"/>
      <c r="Y896" s="7"/>
      <c r="Z896" s="7"/>
      <c r="AA896" s="30"/>
      <c r="AC896" s="4"/>
      <c r="AD896" s="4"/>
    </row>
    <row r="897" spans="4:30" s="2" customFormat="1" x14ac:dyDescent="0.2">
      <c r="D897" s="1"/>
      <c r="J897" s="1"/>
      <c r="K897" s="1"/>
      <c r="L897" s="1"/>
      <c r="M897" s="1"/>
      <c r="N897" s="5"/>
      <c r="Q897" s="3"/>
      <c r="T897" s="1"/>
      <c r="U897" s="1"/>
      <c r="W897" s="1"/>
      <c r="Y897" s="7"/>
      <c r="Z897" s="7"/>
      <c r="AA897" s="30"/>
      <c r="AC897" s="4"/>
      <c r="AD897" s="4"/>
    </row>
    <row r="898" spans="4:30" s="2" customFormat="1" x14ac:dyDescent="0.2">
      <c r="D898" s="1"/>
      <c r="J898" s="1"/>
      <c r="K898" s="1"/>
      <c r="L898" s="1"/>
      <c r="M898" s="1"/>
      <c r="N898" s="5"/>
      <c r="Q898" s="3"/>
      <c r="T898" s="1"/>
      <c r="U898" s="1"/>
      <c r="W898" s="1"/>
      <c r="Y898" s="7"/>
      <c r="Z898" s="7"/>
      <c r="AA898" s="30"/>
      <c r="AC898" s="4"/>
      <c r="AD898" s="4"/>
    </row>
    <row r="899" spans="4:30" s="2" customFormat="1" x14ac:dyDescent="0.2">
      <c r="D899" s="1"/>
      <c r="J899" s="1"/>
      <c r="K899" s="1"/>
      <c r="L899" s="1"/>
      <c r="M899" s="1"/>
      <c r="N899" s="5"/>
      <c r="Q899" s="3"/>
      <c r="T899" s="1"/>
      <c r="U899" s="1"/>
      <c r="W899" s="1"/>
      <c r="Y899" s="7"/>
      <c r="Z899" s="7"/>
      <c r="AA899" s="30"/>
      <c r="AC899" s="4"/>
      <c r="AD899" s="4"/>
    </row>
    <row r="900" spans="4:30" s="2" customFormat="1" x14ac:dyDescent="0.2">
      <c r="D900" s="1"/>
      <c r="J900" s="1"/>
      <c r="K900" s="1"/>
      <c r="L900" s="1"/>
      <c r="M900" s="1"/>
      <c r="N900" s="5"/>
      <c r="Q900" s="3"/>
      <c r="T900" s="1"/>
      <c r="U900" s="1"/>
      <c r="W900" s="1"/>
      <c r="Y900" s="7"/>
      <c r="Z900" s="7"/>
      <c r="AA900" s="30"/>
      <c r="AC900" s="4"/>
      <c r="AD900" s="4"/>
    </row>
    <row r="901" spans="4:30" s="2" customFormat="1" x14ac:dyDescent="0.2">
      <c r="D901" s="1"/>
      <c r="J901" s="1"/>
      <c r="K901" s="1"/>
      <c r="L901" s="1"/>
      <c r="M901" s="1"/>
      <c r="N901" s="5"/>
      <c r="Q901" s="3"/>
      <c r="T901" s="1"/>
      <c r="U901" s="1"/>
      <c r="W901" s="1"/>
      <c r="Y901" s="7"/>
      <c r="Z901" s="7"/>
      <c r="AA901" s="30"/>
      <c r="AC901" s="4"/>
      <c r="AD901" s="4"/>
    </row>
    <row r="902" spans="4:30" s="2" customFormat="1" x14ac:dyDescent="0.2">
      <c r="D902" s="1"/>
      <c r="J902" s="1"/>
      <c r="K902" s="1"/>
      <c r="L902" s="1"/>
      <c r="M902" s="1"/>
      <c r="N902" s="5"/>
      <c r="Q902" s="3"/>
      <c r="T902" s="1"/>
      <c r="U902" s="1"/>
      <c r="W902" s="1"/>
      <c r="Y902" s="7"/>
      <c r="Z902" s="7"/>
      <c r="AA902" s="30"/>
      <c r="AC902" s="4"/>
      <c r="AD902" s="4"/>
    </row>
    <row r="903" spans="4:30" s="2" customFormat="1" x14ac:dyDescent="0.2">
      <c r="D903" s="1"/>
      <c r="J903" s="1"/>
      <c r="K903" s="1"/>
      <c r="L903" s="1"/>
      <c r="M903" s="1"/>
      <c r="N903" s="5"/>
      <c r="Q903" s="3"/>
      <c r="T903" s="1"/>
      <c r="U903" s="1"/>
      <c r="W903" s="1"/>
      <c r="Y903" s="7"/>
      <c r="Z903" s="7"/>
      <c r="AA903" s="30"/>
      <c r="AC903" s="4"/>
      <c r="AD903" s="4"/>
    </row>
    <row r="904" spans="4:30" s="2" customFormat="1" x14ac:dyDescent="0.2">
      <c r="D904" s="1"/>
      <c r="J904" s="1"/>
      <c r="K904" s="1"/>
      <c r="L904" s="1"/>
      <c r="M904" s="1"/>
      <c r="N904" s="5"/>
      <c r="Q904" s="3"/>
      <c r="T904" s="1"/>
      <c r="U904" s="1"/>
      <c r="W904" s="1"/>
      <c r="Y904" s="7"/>
      <c r="Z904" s="7"/>
      <c r="AA904" s="30"/>
      <c r="AC904" s="4"/>
      <c r="AD904" s="4"/>
    </row>
    <row r="905" spans="4:30" s="2" customFormat="1" x14ac:dyDescent="0.2">
      <c r="D905" s="1"/>
      <c r="J905" s="1"/>
      <c r="K905" s="1"/>
      <c r="L905" s="1"/>
      <c r="M905" s="1"/>
      <c r="N905" s="5"/>
      <c r="Q905" s="3"/>
      <c r="T905" s="1"/>
      <c r="U905" s="1"/>
      <c r="W905" s="1"/>
      <c r="Y905" s="7"/>
      <c r="Z905" s="7"/>
      <c r="AA905" s="30"/>
      <c r="AC905" s="4"/>
      <c r="AD905" s="4"/>
    </row>
    <row r="906" spans="4:30" s="2" customFormat="1" x14ac:dyDescent="0.2">
      <c r="D906" s="1"/>
      <c r="J906" s="1"/>
      <c r="K906" s="1"/>
      <c r="L906" s="1"/>
      <c r="M906" s="1"/>
      <c r="N906" s="5"/>
      <c r="Q906" s="3"/>
      <c r="T906" s="1"/>
      <c r="U906" s="1"/>
      <c r="W906" s="1"/>
      <c r="Y906" s="7"/>
      <c r="Z906" s="7"/>
      <c r="AA906" s="30"/>
      <c r="AC906" s="4"/>
      <c r="AD906" s="4"/>
    </row>
    <row r="907" spans="4:30" s="2" customFormat="1" x14ac:dyDescent="0.2">
      <c r="D907" s="1"/>
      <c r="J907" s="1"/>
      <c r="K907" s="1"/>
      <c r="L907" s="1"/>
      <c r="M907" s="1"/>
      <c r="N907" s="5"/>
      <c r="Q907" s="3"/>
      <c r="T907" s="1"/>
      <c r="U907" s="1"/>
      <c r="W907" s="1"/>
      <c r="Y907" s="7"/>
      <c r="Z907" s="7"/>
      <c r="AA907" s="30"/>
      <c r="AC907" s="4"/>
      <c r="AD907" s="4"/>
    </row>
    <row r="908" spans="4:30" s="2" customFormat="1" x14ac:dyDescent="0.2">
      <c r="D908" s="1"/>
      <c r="J908" s="1"/>
      <c r="K908" s="1"/>
      <c r="L908" s="1"/>
      <c r="M908" s="1"/>
      <c r="N908" s="5"/>
      <c r="Q908" s="3"/>
      <c r="T908" s="1"/>
      <c r="U908" s="1"/>
      <c r="W908" s="1"/>
      <c r="Y908" s="7"/>
      <c r="Z908" s="7"/>
      <c r="AA908" s="30"/>
      <c r="AC908" s="4"/>
      <c r="AD908" s="4"/>
    </row>
    <row r="909" spans="4:30" s="2" customFormat="1" x14ac:dyDescent="0.2">
      <c r="D909" s="1"/>
      <c r="J909" s="1"/>
      <c r="K909" s="1"/>
      <c r="L909" s="1"/>
      <c r="M909" s="1"/>
      <c r="N909" s="5"/>
      <c r="Q909" s="3"/>
      <c r="T909" s="1"/>
      <c r="U909" s="1"/>
      <c r="W909" s="1"/>
      <c r="Y909" s="7"/>
      <c r="Z909" s="7"/>
      <c r="AA909" s="30"/>
      <c r="AC909" s="4"/>
      <c r="AD909" s="4"/>
    </row>
    <row r="910" spans="4:30" s="2" customFormat="1" x14ac:dyDescent="0.2">
      <c r="D910" s="1"/>
      <c r="J910" s="1"/>
      <c r="K910" s="1"/>
      <c r="L910" s="1"/>
      <c r="M910" s="1"/>
      <c r="N910" s="5"/>
      <c r="Q910" s="3"/>
      <c r="T910" s="1"/>
      <c r="U910" s="1"/>
      <c r="W910" s="1"/>
      <c r="Y910" s="7"/>
      <c r="Z910" s="7"/>
      <c r="AA910" s="30"/>
      <c r="AC910" s="4"/>
      <c r="AD910" s="4"/>
    </row>
    <row r="911" spans="4:30" s="2" customFormat="1" x14ac:dyDescent="0.2">
      <c r="D911" s="1"/>
      <c r="J911" s="1"/>
      <c r="K911" s="1"/>
      <c r="L911" s="1"/>
      <c r="M911" s="1"/>
      <c r="N911" s="5"/>
      <c r="Q911" s="3"/>
      <c r="T911" s="1"/>
      <c r="U911" s="1"/>
      <c r="W911" s="1"/>
      <c r="Y911" s="7"/>
      <c r="Z911" s="7"/>
      <c r="AA911" s="30"/>
      <c r="AC911" s="4"/>
      <c r="AD911" s="4"/>
    </row>
    <row r="912" spans="4:30" s="2" customFormat="1" x14ac:dyDescent="0.2">
      <c r="D912" s="1"/>
      <c r="J912" s="1"/>
      <c r="K912" s="1"/>
      <c r="L912" s="1"/>
      <c r="M912" s="1"/>
      <c r="N912" s="5"/>
      <c r="Q912" s="3"/>
      <c r="T912" s="1"/>
      <c r="U912" s="1"/>
      <c r="W912" s="1"/>
      <c r="Y912" s="7"/>
      <c r="Z912" s="7"/>
      <c r="AA912" s="30"/>
      <c r="AC912" s="4"/>
      <c r="AD912" s="4"/>
    </row>
    <row r="913" spans="4:30" s="2" customFormat="1" x14ac:dyDescent="0.2">
      <c r="D913" s="1"/>
      <c r="J913" s="1"/>
      <c r="K913" s="1"/>
      <c r="L913" s="1"/>
      <c r="M913" s="1"/>
      <c r="N913" s="5"/>
      <c r="Q913" s="3"/>
      <c r="T913" s="1"/>
      <c r="U913" s="1"/>
      <c r="W913" s="1"/>
      <c r="Y913" s="7"/>
      <c r="Z913" s="7"/>
      <c r="AA913" s="30"/>
      <c r="AC913" s="4"/>
      <c r="AD913" s="4"/>
    </row>
    <row r="914" spans="4:30" s="2" customFormat="1" x14ac:dyDescent="0.2">
      <c r="D914" s="1"/>
      <c r="J914" s="1"/>
      <c r="K914" s="1"/>
      <c r="L914" s="1"/>
      <c r="M914" s="1"/>
      <c r="N914" s="5"/>
      <c r="Q914" s="3"/>
      <c r="T914" s="1"/>
      <c r="U914" s="1"/>
      <c r="W914" s="1"/>
      <c r="Y914" s="7"/>
      <c r="Z914" s="7"/>
      <c r="AA914" s="30"/>
      <c r="AC914" s="4"/>
      <c r="AD914" s="4"/>
    </row>
    <row r="915" spans="4:30" s="2" customFormat="1" x14ac:dyDescent="0.2">
      <c r="D915" s="1"/>
      <c r="J915" s="1"/>
      <c r="K915" s="1"/>
      <c r="L915" s="1"/>
      <c r="M915" s="1"/>
      <c r="N915" s="5"/>
      <c r="Q915" s="3"/>
      <c r="T915" s="1"/>
      <c r="U915" s="1"/>
      <c r="W915" s="1"/>
      <c r="Y915" s="7"/>
      <c r="Z915" s="7"/>
      <c r="AA915" s="30"/>
      <c r="AC915" s="4"/>
      <c r="AD915" s="4"/>
    </row>
    <row r="916" spans="4:30" s="2" customFormat="1" x14ac:dyDescent="0.2">
      <c r="D916" s="1"/>
      <c r="J916" s="1"/>
      <c r="K916" s="1"/>
      <c r="L916" s="1"/>
      <c r="M916" s="1"/>
      <c r="N916" s="5"/>
      <c r="Q916" s="3"/>
      <c r="T916" s="1"/>
      <c r="U916" s="1"/>
      <c r="W916" s="1"/>
      <c r="Y916" s="7"/>
      <c r="Z916" s="7"/>
      <c r="AA916" s="30"/>
      <c r="AC916" s="4"/>
      <c r="AD916" s="4"/>
    </row>
    <row r="917" spans="4:30" s="2" customFormat="1" x14ac:dyDescent="0.2">
      <c r="D917" s="1"/>
      <c r="J917" s="1"/>
      <c r="K917" s="1"/>
      <c r="L917" s="1"/>
      <c r="M917" s="1"/>
      <c r="N917" s="5"/>
      <c r="Q917" s="3"/>
      <c r="T917" s="1"/>
      <c r="U917" s="1"/>
      <c r="W917" s="1"/>
      <c r="Y917" s="7"/>
      <c r="Z917" s="7"/>
      <c r="AA917" s="30"/>
      <c r="AC917" s="4"/>
      <c r="AD917" s="4"/>
    </row>
    <row r="918" spans="4:30" s="2" customFormat="1" x14ac:dyDescent="0.2">
      <c r="D918" s="1"/>
      <c r="J918" s="1"/>
      <c r="K918" s="1"/>
      <c r="L918" s="1"/>
      <c r="M918" s="1"/>
      <c r="N918" s="5"/>
      <c r="Q918" s="3"/>
      <c r="T918" s="1"/>
      <c r="U918" s="1"/>
      <c r="W918" s="1"/>
      <c r="Y918" s="7"/>
      <c r="Z918" s="7"/>
      <c r="AA918" s="30"/>
      <c r="AC918" s="4"/>
      <c r="AD918" s="4"/>
    </row>
    <row r="919" spans="4:30" s="2" customFormat="1" x14ac:dyDescent="0.2">
      <c r="D919" s="1"/>
      <c r="J919" s="1"/>
      <c r="K919" s="1"/>
      <c r="L919" s="1"/>
      <c r="M919" s="1"/>
      <c r="N919" s="5"/>
      <c r="Q919" s="3"/>
      <c r="T919" s="1"/>
      <c r="U919" s="1"/>
      <c r="W919" s="1"/>
      <c r="Y919" s="7"/>
      <c r="Z919" s="7"/>
      <c r="AA919" s="30"/>
      <c r="AC919" s="4"/>
      <c r="AD919" s="4"/>
    </row>
    <row r="920" spans="4:30" s="2" customFormat="1" x14ac:dyDescent="0.2">
      <c r="D920" s="1"/>
      <c r="J920" s="1"/>
      <c r="K920" s="1"/>
      <c r="L920" s="1"/>
      <c r="M920" s="1"/>
      <c r="N920" s="5"/>
      <c r="Q920" s="3"/>
      <c r="T920" s="1"/>
      <c r="U920" s="1"/>
      <c r="W920" s="1"/>
      <c r="Y920" s="7"/>
      <c r="Z920" s="7"/>
      <c r="AA920" s="30"/>
      <c r="AC920" s="4"/>
      <c r="AD920" s="4"/>
    </row>
    <row r="921" spans="4:30" s="2" customFormat="1" x14ac:dyDescent="0.2">
      <c r="D921" s="1"/>
      <c r="J921" s="1"/>
      <c r="K921" s="1"/>
      <c r="L921" s="1"/>
      <c r="M921" s="1"/>
      <c r="N921" s="5"/>
      <c r="Q921" s="3"/>
      <c r="T921" s="1"/>
      <c r="U921" s="1"/>
      <c r="W921" s="1"/>
      <c r="Y921" s="7"/>
      <c r="Z921" s="7"/>
      <c r="AA921" s="30"/>
      <c r="AC921" s="4"/>
      <c r="AD921" s="4"/>
    </row>
    <row r="922" spans="4:30" s="2" customFormat="1" x14ac:dyDescent="0.2">
      <c r="D922" s="1"/>
      <c r="J922" s="1"/>
      <c r="K922" s="1"/>
      <c r="L922" s="1"/>
      <c r="M922" s="1"/>
      <c r="N922" s="5"/>
      <c r="Q922" s="3"/>
      <c r="T922" s="1"/>
      <c r="U922" s="1"/>
      <c r="W922" s="1"/>
      <c r="Y922" s="7"/>
      <c r="Z922" s="7"/>
      <c r="AA922" s="30"/>
      <c r="AC922" s="4"/>
      <c r="AD922" s="4"/>
    </row>
    <row r="923" spans="4:30" s="2" customFormat="1" x14ac:dyDescent="0.2">
      <c r="D923" s="1"/>
      <c r="J923" s="1"/>
      <c r="K923" s="1"/>
      <c r="L923" s="1"/>
      <c r="M923" s="1"/>
      <c r="N923" s="5"/>
      <c r="Q923" s="3"/>
      <c r="T923" s="1"/>
      <c r="U923" s="1"/>
      <c r="W923" s="1"/>
      <c r="Y923" s="7"/>
      <c r="Z923" s="7"/>
      <c r="AA923" s="30"/>
      <c r="AC923" s="4"/>
      <c r="AD923" s="4"/>
    </row>
    <row r="924" spans="4:30" s="2" customFormat="1" x14ac:dyDescent="0.2">
      <c r="D924" s="1"/>
      <c r="J924" s="1"/>
      <c r="K924" s="1"/>
      <c r="L924" s="1"/>
      <c r="M924" s="1"/>
      <c r="N924" s="5"/>
      <c r="Q924" s="3"/>
      <c r="T924" s="1"/>
      <c r="U924" s="1"/>
      <c r="W924" s="1"/>
      <c r="Y924" s="7"/>
      <c r="Z924" s="7"/>
      <c r="AA924" s="30"/>
      <c r="AC924" s="4"/>
      <c r="AD924" s="4"/>
    </row>
    <row r="925" spans="4:30" s="2" customFormat="1" x14ac:dyDescent="0.2">
      <c r="D925" s="1"/>
      <c r="J925" s="1"/>
      <c r="K925" s="1"/>
      <c r="L925" s="1"/>
      <c r="M925" s="1"/>
      <c r="N925" s="5"/>
      <c r="Q925" s="3"/>
      <c r="T925" s="1"/>
      <c r="U925" s="1"/>
      <c r="W925" s="1"/>
      <c r="Y925" s="7"/>
      <c r="Z925" s="7"/>
      <c r="AA925" s="30"/>
      <c r="AC925" s="4"/>
      <c r="AD925" s="4"/>
    </row>
    <row r="926" spans="4:30" s="2" customFormat="1" x14ac:dyDescent="0.2">
      <c r="D926" s="1"/>
      <c r="J926" s="1"/>
      <c r="K926" s="1"/>
      <c r="L926" s="1"/>
      <c r="M926" s="1"/>
      <c r="N926" s="5"/>
      <c r="Q926" s="3"/>
      <c r="T926" s="1"/>
      <c r="U926" s="1"/>
      <c r="W926" s="1"/>
      <c r="Y926" s="7"/>
      <c r="Z926" s="7"/>
      <c r="AA926" s="30"/>
      <c r="AC926" s="4"/>
      <c r="AD926" s="4"/>
    </row>
    <row r="927" spans="4:30" s="2" customFormat="1" x14ac:dyDescent="0.2">
      <c r="D927" s="1"/>
      <c r="J927" s="1"/>
      <c r="K927" s="1"/>
      <c r="L927" s="1"/>
      <c r="M927" s="1"/>
      <c r="N927" s="5"/>
      <c r="Q927" s="3"/>
      <c r="T927" s="1"/>
      <c r="U927" s="1"/>
      <c r="W927" s="1"/>
      <c r="Y927" s="7"/>
      <c r="Z927" s="7"/>
      <c r="AA927" s="30"/>
      <c r="AC927" s="4"/>
      <c r="AD927" s="4"/>
    </row>
    <row r="928" spans="4:30" s="2" customFormat="1" x14ac:dyDescent="0.2">
      <c r="D928" s="1"/>
      <c r="J928" s="1"/>
      <c r="K928" s="1"/>
      <c r="L928" s="1"/>
      <c r="M928" s="1"/>
      <c r="N928" s="5"/>
      <c r="Q928" s="3"/>
      <c r="T928" s="1"/>
      <c r="U928" s="1"/>
      <c r="W928" s="1"/>
      <c r="Y928" s="7"/>
      <c r="Z928" s="7"/>
      <c r="AA928" s="30"/>
      <c r="AC928" s="4"/>
      <c r="AD928" s="4"/>
    </row>
    <row r="929" spans="4:30" s="2" customFormat="1" x14ac:dyDescent="0.2">
      <c r="D929" s="1"/>
      <c r="J929" s="1"/>
      <c r="K929" s="1"/>
      <c r="L929" s="1"/>
      <c r="M929" s="1"/>
      <c r="N929" s="5"/>
      <c r="Q929" s="3"/>
      <c r="T929" s="1"/>
      <c r="U929" s="1"/>
      <c r="W929" s="1"/>
      <c r="Y929" s="7"/>
      <c r="Z929" s="7"/>
      <c r="AA929" s="30"/>
      <c r="AC929" s="4"/>
      <c r="AD929" s="4"/>
    </row>
    <row r="930" spans="4:30" s="2" customFormat="1" x14ac:dyDescent="0.2">
      <c r="D930" s="1"/>
      <c r="J930" s="1"/>
      <c r="K930" s="1"/>
      <c r="L930" s="1"/>
      <c r="M930" s="1"/>
      <c r="N930" s="5"/>
      <c r="Q930" s="3"/>
      <c r="T930" s="1"/>
      <c r="U930" s="1"/>
      <c r="W930" s="1"/>
      <c r="Y930" s="7"/>
      <c r="Z930" s="7"/>
      <c r="AA930" s="30"/>
      <c r="AC930" s="4"/>
      <c r="AD930" s="4"/>
    </row>
    <row r="931" spans="4:30" s="2" customFormat="1" x14ac:dyDescent="0.2">
      <c r="D931" s="1"/>
      <c r="J931" s="1"/>
      <c r="K931" s="1"/>
      <c r="L931" s="1"/>
      <c r="M931" s="1"/>
      <c r="N931" s="5"/>
      <c r="Q931" s="3"/>
      <c r="T931" s="1"/>
      <c r="U931" s="1"/>
      <c r="W931" s="1"/>
      <c r="Y931" s="7"/>
      <c r="Z931" s="7"/>
      <c r="AA931" s="30"/>
      <c r="AC931" s="4"/>
      <c r="AD931" s="4"/>
    </row>
    <row r="932" spans="4:30" s="2" customFormat="1" x14ac:dyDescent="0.2">
      <c r="D932" s="1"/>
      <c r="J932" s="1"/>
      <c r="K932" s="1"/>
      <c r="L932" s="1"/>
      <c r="M932" s="1"/>
      <c r="N932" s="5"/>
      <c r="Q932" s="3"/>
      <c r="T932" s="1"/>
      <c r="U932" s="1"/>
      <c r="W932" s="1"/>
      <c r="Y932" s="7"/>
      <c r="Z932" s="7"/>
      <c r="AA932" s="30"/>
      <c r="AC932" s="4"/>
      <c r="AD932" s="4"/>
    </row>
    <row r="933" spans="4:30" s="2" customFormat="1" x14ac:dyDescent="0.2">
      <c r="D933" s="1"/>
      <c r="J933" s="1"/>
      <c r="K933" s="1"/>
      <c r="L933" s="1"/>
      <c r="M933" s="1"/>
      <c r="N933" s="5"/>
      <c r="Q933" s="3"/>
      <c r="T933" s="1"/>
      <c r="U933" s="1"/>
      <c r="W933" s="1"/>
      <c r="Y933" s="7"/>
      <c r="Z933" s="7"/>
      <c r="AA933" s="30"/>
      <c r="AC933" s="4"/>
      <c r="AD933" s="4"/>
    </row>
    <row r="934" spans="4:30" s="2" customFormat="1" x14ac:dyDescent="0.2">
      <c r="D934" s="1"/>
      <c r="J934" s="1"/>
      <c r="K934" s="1"/>
      <c r="L934" s="1"/>
      <c r="M934" s="1"/>
      <c r="N934" s="5"/>
      <c r="Q934" s="3"/>
      <c r="T934" s="1"/>
      <c r="U934" s="1"/>
      <c r="W934" s="1"/>
      <c r="Y934" s="7"/>
      <c r="Z934" s="7"/>
      <c r="AA934" s="30"/>
      <c r="AC934" s="4"/>
      <c r="AD934" s="4"/>
    </row>
    <row r="935" spans="4:30" s="2" customFormat="1" x14ac:dyDescent="0.2">
      <c r="D935" s="1"/>
      <c r="J935" s="1"/>
      <c r="K935" s="1"/>
      <c r="L935" s="1"/>
      <c r="M935" s="1"/>
      <c r="N935" s="5"/>
      <c r="Q935" s="3"/>
      <c r="T935" s="1"/>
      <c r="U935" s="1"/>
      <c r="W935" s="1"/>
      <c r="Y935" s="7"/>
      <c r="Z935" s="7"/>
      <c r="AA935" s="30"/>
      <c r="AC935" s="4"/>
      <c r="AD935" s="4"/>
    </row>
    <row r="936" spans="4:30" s="2" customFormat="1" x14ac:dyDescent="0.2">
      <c r="D936" s="1"/>
      <c r="J936" s="1"/>
      <c r="K936" s="1"/>
      <c r="L936" s="1"/>
      <c r="M936" s="1"/>
      <c r="N936" s="5"/>
      <c r="Q936" s="3"/>
      <c r="T936" s="1"/>
      <c r="U936" s="1"/>
      <c r="W936" s="1"/>
      <c r="Y936" s="7"/>
      <c r="Z936" s="7"/>
      <c r="AA936" s="30"/>
      <c r="AC936" s="4"/>
      <c r="AD936" s="4"/>
    </row>
    <row r="937" spans="4:30" s="2" customFormat="1" x14ac:dyDescent="0.2">
      <c r="D937" s="1"/>
      <c r="J937" s="1"/>
      <c r="K937" s="1"/>
      <c r="L937" s="1"/>
      <c r="M937" s="1"/>
      <c r="N937" s="5"/>
      <c r="Q937" s="3"/>
      <c r="T937" s="1"/>
      <c r="U937" s="1"/>
      <c r="W937" s="1"/>
      <c r="Y937" s="7"/>
      <c r="Z937" s="7"/>
      <c r="AA937" s="30"/>
      <c r="AC937" s="4"/>
      <c r="AD937" s="4"/>
    </row>
    <row r="938" spans="4:30" s="2" customFormat="1" x14ac:dyDescent="0.2">
      <c r="D938" s="1"/>
      <c r="J938" s="1"/>
      <c r="K938" s="1"/>
      <c r="L938" s="1"/>
      <c r="M938" s="1"/>
      <c r="N938" s="5"/>
      <c r="Q938" s="3"/>
      <c r="T938" s="1"/>
      <c r="U938" s="1"/>
      <c r="W938" s="1"/>
      <c r="Y938" s="7"/>
      <c r="Z938" s="7"/>
      <c r="AA938" s="30"/>
      <c r="AC938" s="4"/>
      <c r="AD938" s="4"/>
    </row>
    <row r="939" spans="4:30" s="2" customFormat="1" x14ac:dyDescent="0.2">
      <c r="D939" s="1"/>
      <c r="J939" s="1"/>
      <c r="K939" s="1"/>
      <c r="L939" s="1"/>
      <c r="M939" s="1"/>
      <c r="N939" s="5"/>
      <c r="Q939" s="3"/>
      <c r="T939" s="1"/>
      <c r="U939" s="1"/>
      <c r="W939" s="1"/>
      <c r="Y939" s="7"/>
      <c r="Z939" s="7"/>
      <c r="AA939" s="30"/>
      <c r="AC939" s="4"/>
      <c r="AD939" s="4"/>
    </row>
    <row r="940" spans="4:30" s="2" customFormat="1" x14ac:dyDescent="0.2">
      <c r="D940" s="1"/>
      <c r="J940" s="1"/>
      <c r="K940" s="1"/>
      <c r="L940" s="1"/>
      <c r="M940" s="1"/>
      <c r="N940" s="5"/>
      <c r="Q940" s="3"/>
      <c r="T940" s="1"/>
      <c r="U940" s="1"/>
      <c r="W940" s="1"/>
      <c r="Y940" s="7"/>
      <c r="Z940" s="7"/>
      <c r="AA940" s="30"/>
      <c r="AC940" s="4"/>
      <c r="AD940" s="4"/>
    </row>
    <row r="941" spans="4:30" s="2" customFormat="1" x14ac:dyDescent="0.2">
      <c r="D941" s="1"/>
      <c r="J941" s="1"/>
      <c r="K941" s="1"/>
      <c r="L941" s="1"/>
      <c r="M941" s="1"/>
      <c r="N941" s="5"/>
      <c r="Q941" s="3"/>
      <c r="T941" s="1"/>
      <c r="U941" s="1"/>
      <c r="W941" s="1"/>
      <c r="Y941" s="7"/>
      <c r="Z941" s="7"/>
      <c r="AA941" s="30"/>
      <c r="AC941" s="4"/>
      <c r="AD941" s="4"/>
    </row>
    <row r="942" spans="4:30" s="2" customFormat="1" x14ac:dyDescent="0.2">
      <c r="D942" s="1"/>
      <c r="J942" s="1"/>
      <c r="K942" s="1"/>
      <c r="L942" s="1"/>
      <c r="M942" s="1"/>
      <c r="N942" s="5"/>
      <c r="Q942" s="3"/>
      <c r="T942" s="1"/>
      <c r="U942" s="1"/>
      <c r="W942" s="1"/>
      <c r="Y942" s="7"/>
      <c r="Z942" s="7"/>
      <c r="AA942" s="30"/>
      <c r="AC942" s="4"/>
      <c r="AD942" s="4"/>
    </row>
    <row r="943" spans="4:30" s="2" customFormat="1" x14ac:dyDescent="0.2">
      <c r="D943" s="1"/>
      <c r="J943" s="1"/>
      <c r="K943" s="1"/>
      <c r="L943" s="1"/>
      <c r="M943" s="1"/>
      <c r="N943" s="5"/>
      <c r="Q943" s="3"/>
      <c r="T943" s="1"/>
      <c r="U943" s="1"/>
      <c r="W943" s="1"/>
      <c r="Y943" s="7"/>
      <c r="Z943" s="7"/>
      <c r="AA943" s="30"/>
      <c r="AC943" s="4"/>
      <c r="AD943" s="4"/>
    </row>
    <row r="944" spans="4:30" s="2" customFormat="1" x14ac:dyDescent="0.2">
      <c r="D944" s="1"/>
      <c r="J944" s="1"/>
      <c r="K944" s="1"/>
      <c r="L944" s="1"/>
      <c r="M944" s="1"/>
      <c r="N944" s="5"/>
      <c r="Q944" s="3"/>
      <c r="T944" s="1"/>
      <c r="U944" s="1"/>
      <c r="W944" s="1"/>
      <c r="Y944" s="7"/>
      <c r="Z944" s="7"/>
      <c r="AA944" s="30"/>
      <c r="AC944" s="4"/>
      <c r="AD944" s="4"/>
    </row>
    <row r="945" spans="4:30" s="2" customFormat="1" x14ac:dyDescent="0.2">
      <c r="D945" s="1"/>
      <c r="J945" s="1"/>
      <c r="K945" s="1"/>
      <c r="L945" s="1"/>
      <c r="M945" s="1"/>
      <c r="N945" s="5"/>
      <c r="Q945" s="3"/>
      <c r="T945" s="1"/>
      <c r="U945" s="1"/>
      <c r="W945" s="1"/>
      <c r="Y945" s="7"/>
      <c r="Z945" s="7"/>
      <c r="AA945" s="30"/>
      <c r="AC945" s="4"/>
      <c r="AD945" s="4"/>
    </row>
    <row r="946" spans="4:30" s="2" customFormat="1" x14ac:dyDescent="0.2">
      <c r="D946" s="1"/>
      <c r="J946" s="1"/>
      <c r="K946" s="1"/>
      <c r="L946" s="1"/>
      <c r="M946" s="1"/>
      <c r="N946" s="5"/>
      <c r="Q946" s="3"/>
      <c r="T946" s="1"/>
      <c r="U946" s="1"/>
      <c r="W946" s="1"/>
      <c r="Y946" s="7"/>
      <c r="Z946" s="7"/>
      <c r="AA946" s="30"/>
      <c r="AC946" s="4"/>
      <c r="AD946" s="4"/>
    </row>
    <row r="947" spans="4:30" s="2" customFormat="1" x14ac:dyDescent="0.2">
      <c r="D947" s="1"/>
      <c r="J947" s="1"/>
      <c r="K947" s="1"/>
      <c r="L947" s="1"/>
      <c r="M947" s="1"/>
      <c r="N947" s="5"/>
      <c r="Q947" s="3"/>
      <c r="T947" s="1"/>
      <c r="U947" s="1"/>
      <c r="W947" s="1"/>
      <c r="Y947" s="7"/>
      <c r="Z947" s="7"/>
      <c r="AA947" s="30"/>
      <c r="AC947" s="4"/>
      <c r="AD947" s="4"/>
    </row>
    <row r="948" spans="4:30" s="2" customFormat="1" x14ac:dyDescent="0.2">
      <c r="D948" s="1"/>
      <c r="J948" s="1"/>
      <c r="K948" s="1"/>
      <c r="L948" s="1"/>
      <c r="M948" s="1"/>
      <c r="N948" s="5"/>
      <c r="Q948" s="3"/>
      <c r="T948" s="1"/>
      <c r="U948" s="1"/>
      <c r="W948" s="1"/>
      <c r="Y948" s="7"/>
      <c r="Z948" s="7"/>
      <c r="AA948" s="30"/>
      <c r="AC948" s="4"/>
      <c r="AD948" s="4"/>
    </row>
    <row r="949" spans="4:30" s="2" customFormat="1" x14ac:dyDescent="0.2">
      <c r="D949" s="1"/>
      <c r="J949" s="1"/>
      <c r="K949" s="1"/>
      <c r="L949" s="1"/>
      <c r="M949" s="1"/>
      <c r="N949" s="5"/>
      <c r="Q949" s="3"/>
      <c r="T949" s="1"/>
      <c r="U949" s="1"/>
      <c r="W949" s="1"/>
      <c r="Y949" s="7"/>
      <c r="Z949" s="7"/>
      <c r="AA949" s="30"/>
      <c r="AC949" s="4"/>
      <c r="AD949" s="4"/>
    </row>
    <row r="950" spans="4:30" s="2" customFormat="1" x14ac:dyDescent="0.2">
      <c r="D950" s="1"/>
      <c r="J950" s="1"/>
      <c r="K950" s="1"/>
      <c r="L950" s="1"/>
      <c r="M950" s="1"/>
      <c r="N950" s="5"/>
      <c r="Q950" s="3"/>
      <c r="T950" s="1"/>
      <c r="U950" s="1"/>
      <c r="W950" s="1"/>
      <c r="Y950" s="7"/>
      <c r="Z950" s="7"/>
      <c r="AA950" s="30"/>
      <c r="AC950" s="4"/>
      <c r="AD950" s="4"/>
    </row>
    <row r="951" spans="4:30" s="2" customFormat="1" x14ac:dyDescent="0.2">
      <c r="D951" s="1"/>
      <c r="J951" s="1"/>
      <c r="K951" s="1"/>
      <c r="L951" s="1"/>
      <c r="M951" s="1"/>
      <c r="N951" s="5"/>
      <c r="Q951" s="3"/>
      <c r="T951" s="1"/>
      <c r="U951" s="1"/>
      <c r="W951" s="1"/>
      <c r="Y951" s="7"/>
      <c r="Z951" s="7"/>
      <c r="AA951" s="30"/>
      <c r="AC951" s="4"/>
      <c r="AD951" s="4"/>
    </row>
    <row r="952" spans="4:30" s="2" customFormat="1" x14ac:dyDescent="0.2">
      <c r="D952" s="1"/>
      <c r="J952" s="1"/>
      <c r="K952" s="1"/>
      <c r="L952" s="1"/>
      <c r="M952" s="1"/>
      <c r="N952" s="5"/>
      <c r="Q952" s="3"/>
      <c r="T952" s="1"/>
      <c r="U952" s="1"/>
      <c r="W952" s="1"/>
      <c r="Y952" s="7"/>
      <c r="Z952" s="7"/>
      <c r="AA952" s="30"/>
      <c r="AC952" s="4"/>
      <c r="AD952" s="4"/>
    </row>
    <row r="953" spans="4:30" s="2" customFormat="1" x14ac:dyDescent="0.2">
      <c r="D953" s="1"/>
      <c r="J953" s="1"/>
      <c r="K953" s="1"/>
      <c r="L953" s="1"/>
      <c r="M953" s="1"/>
      <c r="N953" s="5"/>
      <c r="Q953" s="3"/>
      <c r="T953" s="1"/>
      <c r="U953" s="1"/>
      <c r="W953" s="1"/>
      <c r="Y953" s="7"/>
      <c r="Z953" s="7"/>
      <c r="AA953" s="30"/>
      <c r="AC953" s="4"/>
      <c r="AD953" s="4"/>
    </row>
    <row r="954" spans="4:30" s="2" customFormat="1" x14ac:dyDescent="0.2">
      <c r="D954" s="1"/>
      <c r="J954" s="1"/>
      <c r="K954" s="1"/>
      <c r="L954" s="1"/>
      <c r="M954" s="1"/>
      <c r="N954" s="5"/>
      <c r="Q954" s="3"/>
      <c r="T954" s="1"/>
      <c r="U954" s="1"/>
      <c r="W954" s="1"/>
      <c r="Y954" s="7"/>
      <c r="Z954" s="7"/>
      <c r="AA954" s="30"/>
      <c r="AC954" s="4"/>
      <c r="AD954" s="4"/>
    </row>
    <row r="955" spans="4:30" s="2" customFormat="1" x14ac:dyDescent="0.2">
      <c r="D955" s="1"/>
      <c r="J955" s="1"/>
      <c r="K955" s="1"/>
      <c r="L955" s="1"/>
      <c r="M955" s="1"/>
      <c r="N955" s="5"/>
      <c r="Q955" s="3"/>
      <c r="T955" s="1"/>
      <c r="U955" s="1"/>
      <c r="W955" s="1"/>
      <c r="Y955" s="7"/>
      <c r="Z955" s="7"/>
      <c r="AA955" s="30"/>
      <c r="AC955" s="4"/>
      <c r="AD955" s="4"/>
    </row>
    <row r="956" spans="4:30" s="2" customFormat="1" x14ac:dyDescent="0.2">
      <c r="D956" s="1"/>
      <c r="J956" s="1"/>
      <c r="K956" s="1"/>
      <c r="L956" s="1"/>
      <c r="M956" s="1"/>
      <c r="N956" s="5"/>
      <c r="Q956" s="3"/>
      <c r="T956" s="1"/>
      <c r="U956" s="1"/>
      <c r="W956" s="1"/>
      <c r="Y956" s="7"/>
      <c r="Z956" s="7"/>
      <c r="AA956" s="30"/>
      <c r="AC956" s="4"/>
      <c r="AD956" s="4"/>
    </row>
    <row r="957" spans="4:30" s="2" customFormat="1" x14ac:dyDescent="0.2">
      <c r="D957" s="1"/>
      <c r="J957" s="1"/>
      <c r="K957" s="1"/>
      <c r="L957" s="1"/>
      <c r="M957" s="1"/>
      <c r="N957" s="5"/>
      <c r="Q957" s="3"/>
      <c r="T957" s="1"/>
      <c r="U957" s="1"/>
      <c r="W957" s="1"/>
      <c r="Y957" s="7"/>
      <c r="Z957" s="7"/>
      <c r="AA957" s="30"/>
      <c r="AC957" s="4"/>
      <c r="AD957" s="4"/>
    </row>
    <row r="958" spans="4:30" s="2" customFormat="1" x14ac:dyDescent="0.2">
      <c r="D958" s="1"/>
      <c r="J958" s="1"/>
      <c r="K958" s="1"/>
      <c r="L958" s="1"/>
      <c r="M958" s="1"/>
      <c r="N958" s="5"/>
      <c r="Q958" s="3"/>
      <c r="T958" s="1"/>
      <c r="U958" s="1"/>
      <c r="W958" s="1"/>
      <c r="Y958" s="7"/>
      <c r="Z958" s="7"/>
      <c r="AA958" s="30"/>
      <c r="AC958" s="4"/>
      <c r="AD958" s="4"/>
    </row>
    <row r="959" spans="4:30" s="2" customFormat="1" x14ac:dyDescent="0.2">
      <c r="D959" s="1"/>
      <c r="J959" s="1"/>
      <c r="K959" s="1"/>
      <c r="L959" s="1"/>
      <c r="M959" s="1"/>
      <c r="N959" s="5"/>
      <c r="Q959" s="3"/>
      <c r="T959" s="1"/>
      <c r="U959" s="1"/>
      <c r="W959" s="1"/>
      <c r="Y959" s="7"/>
      <c r="Z959" s="7"/>
      <c r="AA959" s="30"/>
      <c r="AC959" s="4"/>
      <c r="AD959" s="4"/>
    </row>
    <row r="960" spans="4:30" s="2" customFormat="1" x14ac:dyDescent="0.2">
      <c r="D960" s="1"/>
      <c r="J960" s="1"/>
      <c r="K960" s="1"/>
      <c r="L960" s="1"/>
      <c r="M960" s="1"/>
      <c r="N960" s="5"/>
      <c r="Q960" s="3"/>
      <c r="T960" s="1"/>
      <c r="U960" s="1"/>
      <c r="W960" s="1"/>
      <c r="Y960" s="7"/>
      <c r="Z960" s="7"/>
      <c r="AA960" s="30"/>
      <c r="AC960" s="4"/>
      <c r="AD960" s="4"/>
    </row>
    <row r="961" spans="4:30" s="2" customFormat="1" x14ac:dyDescent="0.2">
      <c r="D961" s="1"/>
      <c r="J961" s="1"/>
      <c r="K961" s="1"/>
      <c r="L961" s="1"/>
      <c r="M961" s="1"/>
      <c r="N961" s="5"/>
      <c r="Q961" s="3"/>
      <c r="T961" s="1"/>
      <c r="U961" s="1"/>
      <c r="W961" s="1"/>
      <c r="Y961" s="7"/>
      <c r="Z961" s="7"/>
      <c r="AA961" s="30"/>
      <c r="AC961" s="4"/>
      <c r="AD961" s="4"/>
    </row>
    <row r="962" spans="4:30" s="2" customFormat="1" x14ac:dyDescent="0.2">
      <c r="D962" s="1"/>
      <c r="J962" s="1"/>
      <c r="K962" s="1"/>
      <c r="L962" s="1"/>
      <c r="M962" s="1"/>
      <c r="N962" s="5"/>
      <c r="Q962" s="3"/>
      <c r="T962" s="1"/>
      <c r="U962" s="1"/>
      <c r="W962" s="1"/>
      <c r="Y962" s="7"/>
      <c r="Z962" s="7"/>
      <c r="AA962" s="30"/>
      <c r="AC962" s="4"/>
      <c r="AD962" s="4"/>
    </row>
    <row r="963" spans="4:30" s="2" customFormat="1" x14ac:dyDescent="0.2">
      <c r="D963" s="1"/>
      <c r="J963" s="1"/>
      <c r="K963" s="1"/>
      <c r="L963" s="1"/>
      <c r="M963" s="1"/>
      <c r="N963" s="5"/>
      <c r="Q963" s="3"/>
      <c r="T963" s="1"/>
      <c r="U963" s="1"/>
      <c r="W963" s="1"/>
      <c r="Y963" s="7"/>
      <c r="Z963" s="7"/>
      <c r="AA963" s="30"/>
      <c r="AC963" s="4"/>
      <c r="AD963" s="4"/>
    </row>
    <row r="964" spans="4:30" s="2" customFormat="1" x14ac:dyDescent="0.2">
      <c r="D964" s="1"/>
      <c r="J964" s="1"/>
      <c r="K964" s="1"/>
      <c r="L964" s="1"/>
      <c r="M964" s="1"/>
      <c r="N964" s="5"/>
      <c r="Q964" s="3"/>
      <c r="T964" s="1"/>
      <c r="U964" s="1"/>
      <c r="W964" s="1"/>
      <c r="Y964" s="7"/>
      <c r="Z964" s="7"/>
      <c r="AA964" s="30"/>
      <c r="AC964" s="4"/>
      <c r="AD964" s="4"/>
    </row>
    <row r="965" spans="4:30" s="2" customFormat="1" x14ac:dyDescent="0.2">
      <c r="D965" s="1"/>
      <c r="J965" s="1"/>
      <c r="K965" s="1"/>
      <c r="L965" s="1"/>
      <c r="M965" s="1"/>
      <c r="N965" s="5"/>
      <c r="Q965" s="3"/>
      <c r="T965" s="1"/>
      <c r="U965" s="1"/>
      <c r="W965" s="1"/>
      <c r="Y965" s="7"/>
      <c r="Z965" s="7"/>
      <c r="AA965" s="30"/>
      <c r="AC965" s="4"/>
      <c r="AD965" s="4"/>
    </row>
    <row r="966" spans="4:30" s="2" customFormat="1" x14ac:dyDescent="0.2">
      <c r="D966" s="1"/>
      <c r="J966" s="1"/>
      <c r="K966" s="1"/>
      <c r="L966" s="1"/>
      <c r="M966" s="1"/>
      <c r="N966" s="5"/>
      <c r="Q966" s="3"/>
      <c r="T966" s="1"/>
      <c r="U966" s="1"/>
      <c r="W966" s="1"/>
      <c r="Y966" s="7"/>
      <c r="Z966" s="7"/>
      <c r="AA966" s="30"/>
      <c r="AC966" s="4"/>
      <c r="AD966" s="4"/>
    </row>
    <row r="967" spans="4:30" s="2" customFormat="1" x14ac:dyDescent="0.2">
      <c r="D967" s="1"/>
      <c r="J967" s="1"/>
      <c r="K967" s="1"/>
      <c r="L967" s="1"/>
      <c r="M967" s="1"/>
      <c r="N967" s="5"/>
      <c r="Q967" s="3"/>
      <c r="T967" s="1"/>
      <c r="U967" s="1"/>
      <c r="W967" s="1"/>
      <c r="Y967" s="7"/>
      <c r="Z967" s="7"/>
      <c r="AA967" s="30"/>
      <c r="AC967" s="4"/>
      <c r="AD967" s="4"/>
    </row>
    <row r="968" spans="4:30" s="2" customFormat="1" x14ac:dyDescent="0.2">
      <c r="D968" s="1"/>
      <c r="J968" s="1"/>
      <c r="K968" s="1"/>
      <c r="L968" s="1"/>
      <c r="M968" s="1"/>
      <c r="N968" s="5"/>
      <c r="Q968" s="3"/>
      <c r="T968" s="1"/>
      <c r="U968" s="1"/>
      <c r="W968" s="1"/>
      <c r="Y968" s="7"/>
      <c r="Z968" s="7"/>
      <c r="AA968" s="30"/>
      <c r="AC968" s="4"/>
      <c r="AD968" s="4"/>
    </row>
    <row r="969" spans="4:30" s="2" customFormat="1" x14ac:dyDescent="0.2">
      <c r="D969" s="1"/>
      <c r="J969" s="1"/>
      <c r="K969" s="1"/>
      <c r="L969" s="1"/>
      <c r="M969" s="1"/>
      <c r="N969" s="5"/>
      <c r="Q969" s="3"/>
      <c r="T969" s="1"/>
      <c r="U969" s="1"/>
      <c r="W969" s="1"/>
      <c r="Y969" s="7"/>
      <c r="Z969" s="7"/>
      <c r="AA969" s="30"/>
      <c r="AC969" s="4"/>
      <c r="AD969" s="4"/>
    </row>
    <row r="970" spans="4:30" s="2" customFormat="1" x14ac:dyDescent="0.2">
      <c r="D970" s="1"/>
      <c r="J970" s="1"/>
      <c r="K970" s="1"/>
      <c r="L970" s="1"/>
      <c r="M970" s="1"/>
      <c r="N970" s="5"/>
      <c r="Q970" s="3"/>
      <c r="T970" s="1"/>
      <c r="U970" s="1"/>
      <c r="W970" s="1"/>
      <c r="Y970" s="7"/>
      <c r="Z970" s="7"/>
      <c r="AA970" s="30"/>
      <c r="AC970" s="4"/>
      <c r="AD970" s="4"/>
    </row>
    <row r="971" spans="4:30" s="2" customFormat="1" x14ac:dyDescent="0.2">
      <c r="D971" s="1"/>
      <c r="J971" s="1"/>
      <c r="K971" s="1"/>
      <c r="L971" s="1"/>
      <c r="M971" s="1"/>
      <c r="N971" s="5"/>
      <c r="Q971" s="3"/>
      <c r="T971" s="1"/>
      <c r="U971" s="1"/>
      <c r="W971" s="1"/>
      <c r="Y971" s="7"/>
      <c r="Z971" s="7"/>
      <c r="AA971" s="30"/>
      <c r="AC971" s="4"/>
      <c r="AD971" s="4"/>
    </row>
    <row r="972" spans="4:30" s="2" customFormat="1" x14ac:dyDescent="0.2">
      <c r="D972" s="1"/>
      <c r="J972" s="1"/>
      <c r="K972" s="1"/>
      <c r="L972" s="1"/>
      <c r="M972" s="1"/>
      <c r="N972" s="5"/>
      <c r="Q972" s="3"/>
      <c r="T972" s="1"/>
      <c r="U972" s="1"/>
      <c r="W972" s="1"/>
      <c r="Y972" s="7"/>
      <c r="Z972" s="7"/>
      <c r="AA972" s="30"/>
      <c r="AC972" s="4"/>
      <c r="AD972" s="4"/>
    </row>
    <row r="973" spans="4:30" s="2" customFormat="1" x14ac:dyDescent="0.2">
      <c r="D973" s="1"/>
      <c r="J973" s="1"/>
      <c r="K973" s="1"/>
      <c r="L973" s="1"/>
      <c r="M973" s="1"/>
      <c r="N973" s="5"/>
      <c r="Q973" s="3"/>
      <c r="T973" s="1"/>
      <c r="U973" s="1"/>
      <c r="W973" s="1"/>
      <c r="Y973" s="7"/>
      <c r="Z973" s="7"/>
      <c r="AA973" s="30"/>
      <c r="AC973" s="4"/>
      <c r="AD973" s="4"/>
    </row>
    <row r="974" spans="4:30" s="2" customFormat="1" x14ac:dyDescent="0.2">
      <c r="D974" s="1"/>
      <c r="J974" s="1"/>
      <c r="K974" s="1"/>
      <c r="L974" s="1"/>
      <c r="M974" s="1"/>
      <c r="N974" s="5"/>
      <c r="Q974" s="3"/>
      <c r="T974" s="1"/>
      <c r="U974" s="1"/>
      <c r="W974" s="1"/>
      <c r="Y974" s="7"/>
      <c r="Z974" s="7"/>
      <c r="AA974" s="30"/>
      <c r="AC974" s="4"/>
      <c r="AD974" s="4"/>
    </row>
    <row r="975" spans="4:30" s="2" customFormat="1" x14ac:dyDescent="0.2">
      <c r="D975" s="1"/>
      <c r="J975" s="1"/>
      <c r="K975" s="1"/>
      <c r="L975" s="1"/>
      <c r="M975" s="1"/>
      <c r="N975" s="5"/>
      <c r="Q975" s="3"/>
      <c r="T975" s="1"/>
      <c r="U975" s="1"/>
      <c r="W975" s="1"/>
      <c r="Y975" s="7"/>
      <c r="Z975" s="7"/>
      <c r="AA975" s="30"/>
      <c r="AC975" s="4"/>
      <c r="AD975" s="4"/>
    </row>
    <row r="976" spans="4:30" s="2" customFormat="1" x14ac:dyDescent="0.2">
      <c r="D976" s="1"/>
      <c r="J976" s="1"/>
      <c r="K976" s="1"/>
      <c r="L976" s="1"/>
      <c r="M976" s="1"/>
      <c r="N976" s="5"/>
      <c r="Q976" s="3"/>
      <c r="T976" s="1"/>
      <c r="U976" s="1"/>
      <c r="W976" s="1"/>
      <c r="Y976" s="7"/>
      <c r="Z976" s="7"/>
      <c r="AA976" s="30"/>
      <c r="AC976" s="4"/>
      <c r="AD976" s="4"/>
    </row>
    <row r="977" spans="4:30" s="2" customFormat="1" x14ac:dyDescent="0.2">
      <c r="D977" s="1"/>
      <c r="J977" s="1"/>
      <c r="K977" s="1"/>
      <c r="L977" s="1"/>
      <c r="M977" s="1"/>
      <c r="N977" s="5"/>
      <c r="Q977" s="3"/>
      <c r="T977" s="1"/>
      <c r="U977" s="1"/>
      <c r="W977" s="1"/>
      <c r="Y977" s="7"/>
      <c r="Z977" s="7"/>
      <c r="AA977" s="30"/>
      <c r="AC977" s="4"/>
      <c r="AD977" s="4"/>
    </row>
    <row r="978" spans="4:30" s="2" customFormat="1" x14ac:dyDescent="0.2">
      <c r="D978" s="1"/>
      <c r="J978" s="1"/>
      <c r="K978" s="1"/>
      <c r="L978" s="1"/>
      <c r="M978" s="1"/>
      <c r="N978" s="5"/>
      <c r="Q978" s="3"/>
      <c r="T978" s="1"/>
      <c r="U978" s="1"/>
      <c r="W978" s="1"/>
      <c r="Y978" s="7"/>
      <c r="Z978" s="7"/>
      <c r="AA978" s="30"/>
      <c r="AC978" s="4"/>
      <c r="AD978" s="4"/>
    </row>
    <row r="979" spans="4:30" s="2" customFormat="1" x14ac:dyDescent="0.2">
      <c r="D979" s="1"/>
      <c r="J979" s="1"/>
      <c r="K979" s="1"/>
      <c r="L979" s="1"/>
      <c r="M979" s="1"/>
      <c r="N979" s="5"/>
      <c r="Q979" s="3"/>
      <c r="T979" s="1"/>
      <c r="U979" s="1"/>
      <c r="W979" s="1"/>
      <c r="Y979" s="7"/>
      <c r="Z979" s="7"/>
      <c r="AA979" s="30"/>
      <c r="AC979" s="4"/>
      <c r="AD979" s="4"/>
    </row>
    <row r="980" spans="4:30" s="2" customFormat="1" x14ac:dyDescent="0.2">
      <c r="D980" s="1"/>
      <c r="J980" s="1"/>
      <c r="K980" s="1"/>
      <c r="L980" s="1"/>
      <c r="M980" s="1"/>
      <c r="N980" s="5"/>
      <c r="Q980" s="3"/>
      <c r="T980" s="1"/>
      <c r="U980" s="1"/>
      <c r="W980" s="1"/>
      <c r="Y980" s="7"/>
      <c r="Z980" s="7"/>
      <c r="AA980" s="30"/>
      <c r="AC980" s="4"/>
      <c r="AD980" s="4"/>
    </row>
    <row r="981" spans="4:30" s="2" customFormat="1" x14ac:dyDescent="0.2">
      <c r="D981" s="1"/>
      <c r="J981" s="1"/>
      <c r="K981" s="1"/>
      <c r="L981" s="1"/>
      <c r="M981" s="1"/>
      <c r="N981" s="5"/>
      <c r="Q981" s="3"/>
      <c r="T981" s="1"/>
      <c r="U981" s="1"/>
      <c r="W981" s="1"/>
      <c r="Y981" s="7"/>
      <c r="Z981" s="7"/>
      <c r="AA981" s="30"/>
      <c r="AC981" s="4"/>
      <c r="AD981" s="4"/>
    </row>
    <row r="982" spans="4:30" s="2" customFormat="1" x14ac:dyDescent="0.2">
      <c r="D982" s="1"/>
      <c r="J982" s="1"/>
      <c r="K982" s="1"/>
      <c r="L982" s="1"/>
      <c r="M982" s="1"/>
      <c r="N982" s="5"/>
      <c r="Q982" s="3"/>
      <c r="T982" s="1"/>
      <c r="U982" s="1"/>
      <c r="W982" s="1"/>
      <c r="Y982" s="7"/>
      <c r="Z982" s="7"/>
      <c r="AA982" s="30"/>
      <c r="AC982" s="4"/>
      <c r="AD982" s="4"/>
    </row>
    <row r="983" spans="4:30" s="2" customFormat="1" x14ac:dyDescent="0.2">
      <c r="D983" s="1"/>
      <c r="J983" s="1"/>
      <c r="K983" s="1"/>
      <c r="L983" s="1"/>
      <c r="M983" s="1"/>
      <c r="N983" s="5"/>
      <c r="Q983" s="3"/>
      <c r="T983" s="1"/>
      <c r="U983" s="1"/>
      <c r="W983" s="1"/>
      <c r="Y983" s="7"/>
      <c r="Z983" s="7"/>
      <c r="AA983" s="30"/>
      <c r="AC983" s="4"/>
      <c r="AD983" s="4"/>
    </row>
    <row r="984" spans="4:30" s="2" customFormat="1" x14ac:dyDescent="0.2">
      <c r="D984" s="1"/>
      <c r="J984" s="1"/>
      <c r="K984" s="1"/>
      <c r="L984" s="1"/>
      <c r="M984" s="1"/>
      <c r="N984" s="5"/>
      <c r="Q984" s="3"/>
      <c r="T984" s="1"/>
      <c r="U984" s="1"/>
      <c r="W984" s="1"/>
      <c r="Y984" s="7"/>
      <c r="Z984" s="7"/>
      <c r="AA984" s="30"/>
      <c r="AC984" s="4"/>
      <c r="AD984" s="4"/>
    </row>
    <row r="985" spans="4:30" s="2" customFormat="1" x14ac:dyDescent="0.2">
      <c r="D985" s="1"/>
      <c r="J985" s="1"/>
      <c r="K985" s="1"/>
      <c r="L985" s="1"/>
      <c r="M985" s="1"/>
      <c r="N985" s="5"/>
      <c r="Q985" s="3"/>
      <c r="T985" s="1"/>
      <c r="U985" s="1"/>
      <c r="W985" s="1"/>
      <c r="Y985" s="7"/>
      <c r="Z985" s="7"/>
      <c r="AA985" s="30"/>
      <c r="AC985" s="4"/>
      <c r="AD985" s="4"/>
    </row>
    <row r="986" spans="4:30" s="2" customFormat="1" x14ac:dyDescent="0.2">
      <c r="D986" s="1"/>
      <c r="J986" s="1"/>
      <c r="K986" s="1"/>
      <c r="L986" s="1"/>
      <c r="M986" s="1"/>
      <c r="N986" s="5"/>
      <c r="Q986" s="3"/>
      <c r="T986" s="1"/>
      <c r="U986" s="1"/>
      <c r="W986" s="1"/>
      <c r="Y986" s="7"/>
      <c r="Z986" s="7"/>
      <c r="AA986" s="30"/>
      <c r="AC986" s="4"/>
      <c r="AD986" s="4"/>
    </row>
    <row r="987" spans="4:30" s="2" customFormat="1" x14ac:dyDescent="0.2">
      <c r="D987" s="1"/>
      <c r="J987" s="1"/>
      <c r="K987" s="1"/>
      <c r="L987" s="1"/>
      <c r="M987" s="1"/>
      <c r="N987" s="5"/>
      <c r="Q987" s="3"/>
      <c r="T987" s="1"/>
      <c r="U987" s="1"/>
      <c r="W987" s="1"/>
      <c r="Y987" s="7"/>
      <c r="Z987" s="7"/>
      <c r="AA987" s="30"/>
      <c r="AC987" s="4"/>
      <c r="AD987" s="4"/>
    </row>
    <row r="988" spans="4:30" s="2" customFormat="1" x14ac:dyDescent="0.2">
      <c r="D988" s="1"/>
      <c r="J988" s="1"/>
      <c r="K988" s="1"/>
      <c r="L988" s="1"/>
      <c r="M988" s="1"/>
      <c r="N988" s="5"/>
      <c r="Q988" s="3"/>
      <c r="T988" s="1"/>
      <c r="U988" s="1"/>
      <c r="W988" s="1"/>
      <c r="Y988" s="7"/>
      <c r="Z988" s="7"/>
      <c r="AA988" s="30"/>
      <c r="AC988" s="4"/>
      <c r="AD988" s="4"/>
    </row>
    <row r="989" spans="4:30" s="2" customFormat="1" x14ac:dyDescent="0.2">
      <c r="D989" s="1"/>
      <c r="J989" s="1"/>
      <c r="K989" s="1"/>
      <c r="L989" s="1"/>
      <c r="M989" s="1"/>
      <c r="N989" s="5"/>
      <c r="Q989" s="3"/>
      <c r="T989" s="1"/>
      <c r="U989" s="1"/>
      <c r="W989" s="1"/>
      <c r="Y989" s="7"/>
      <c r="Z989" s="7"/>
      <c r="AA989" s="30"/>
      <c r="AC989" s="4"/>
      <c r="AD989" s="4"/>
    </row>
    <row r="990" spans="4:30" s="2" customFormat="1" x14ac:dyDescent="0.2">
      <c r="D990" s="1"/>
      <c r="J990" s="1"/>
      <c r="K990" s="1"/>
      <c r="L990" s="1"/>
      <c r="M990" s="1"/>
      <c r="N990" s="5"/>
      <c r="Q990" s="3"/>
      <c r="T990" s="1"/>
      <c r="U990" s="1"/>
      <c r="W990" s="1"/>
      <c r="Y990" s="7"/>
      <c r="Z990" s="7"/>
      <c r="AA990" s="30"/>
      <c r="AC990" s="4"/>
      <c r="AD990" s="4"/>
    </row>
    <row r="991" spans="4:30" s="2" customFormat="1" x14ac:dyDescent="0.2">
      <c r="D991" s="1"/>
      <c r="J991" s="1"/>
      <c r="K991" s="1"/>
      <c r="L991" s="1"/>
      <c r="M991" s="1"/>
      <c r="N991" s="5"/>
      <c r="Q991" s="3"/>
      <c r="T991" s="1"/>
      <c r="U991" s="1"/>
      <c r="W991" s="1"/>
      <c r="Y991" s="7"/>
      <c r="Z991" s="7"/>
      <c r="AA991" s="30"/>
      <c r="AC991" s="4"/>
      <c r="AD991" s="4"/>
    </row>
    <row r="992" spans="4:30" s="2" customFormat="1" x14ac:dyDescent="0.2">
      <c r="D992" s="1"/>
      <c r="J992" s="1"/>
      <c r="K992" s="1"/>
      <c r="L992" s="1"/>
      <c r="M992" s="1"/>
      <c r="N992" s="5"/>
      <c r="Q992" s="3"/>
      <c r="T992" s="1"/>
      <c r="U992" s="1"/>
      <c r="W992" s="1"/>
      <c r="Y992" s="7"/>
      <c r="Z992" s="7"/>
      <c r="AA992" s="30"/>
      <c r="AC992" s="4"/>
      <c r="AD992" s="4"/>
    </row>
    <row r="993" spans="4:30" s="2" customFormat="1" x14ac:dyDescent="0.2">
      <c r="D993" s="1"/>
      <c r="J993" s="1"/>
      <c r="K993" s="1"/>
      <c r="L993" s="1"/>
      <c r="M993" s="1"/>
      <c r="N993" s="5"/>
      <c r="Q993" s="3"/>
      <c r="T993" s="1"/>
      <c r="U993" s="1"/>
      <c r="W993" s="1"/>
      <c r="Y993" s="7"/>
      <c r="Z993" s="7"/>
      <c r="AA993" s="30"/>
      <c r="AC993" s="4"/>
      <c r="AD993" s="4"/>
    </row>
    <row r="994" spans="4:30" s="2" customFormat="1" x14ac:dyDescent="0.2">
      <c r="D994" s="1"/>
      <c r="J994" s="1"/>
      <c r="K994" s="1"/>
      <c r="L994" s="1"/>
      <c r="M994" s="1"/>
      <c r="N994" s="5"/>
      <c r="Q994" s="3"/>
      <c r="T994" s="1"/>
      <c r="U994" s="1"/>
      <c r="W994" s="1"/>
      <c r="Y994" s="7"/>
      <c r="Z994" s="7"/>
      <c r="AA994" s="30"/>
      <c r="AC994" s="4"/>
      <c r="AD994" s="4"/>
    </row>
    <row r="995" spans="4:30" s="2" customFormat="1" x14ac:dyDescent="0.2">
      <c r="D995" s="1"/>
      <c r="J995" s="1"/>
      <c r="K995" s="1"/>
      <c r="L995" s="1"/>
      <c r="M995" s="1"/>
      <c r="N995" s="5"/>
      <c r="Q995" s="3"/>
      <c r="T995" s="1"/>
      <c r="U995" s="1"/>
      <c r="W995" s="1"/>
      <c r="Y995" s="7"/>
      <c r="Z995" s="7"/>
      <c r="AA995" s="30"/>
      <c r="AC995" s="4"/>
      <c r="AD995" s="4"/>
    </row>
    <row r="996" spans="4:30" s="2" customFormat="1" x14ac:dyDescent="0.2">
      <c r="D996" s="1"/>
      <c r="J996" s="1"/>
      <c r="K996" s="1"/>
      <c r="L996" s="1"/>
      <c r="M996" s="1"/>
      <c r="N996" s="5"/>
      <c r="Q996" s="3"/>
      <c r="T996" s="1"/>
      <c r="U996" s="1"/>
      <c r="W996" s="1"/>
      <c r="Y996" s="7"/>
      <c r="Z996" s="7"/>
      <c r="AA996" s="30"/>
      <c r="AC996" s="4"/>
      <c r="AD996" s="4"/>
    </row>
    <row r="997" spans="4:30" s="2" customFormat="1" x14ac:dyDescent="0.2">
      <c r="D997" s="1"/>
      <c r="J997" s="1"/>
      <c r="K997" s="1"/>
      <c r="L997" s="1"/>
      <c r="M997" s="1"/>
      <c r="N997" s="5"/>
      <c r="Q997" s="3"/>
      <c r="T997" s="1"/>
      <c r="U997" s="1"/>
      <c r="W997" s="1"/>
      <c r="Y997" s="7"/>
      <c r="Z997" s="7"/>
      <c r="AA997" s="30"/>
      <c r="AC997" s="4"/>
      <c r="AD997" s="4"/>
    </row>
    <row r="998" spans="4:30" s="2" customFormat="1" x14ac:dyDescent="0.2">
      <c r="D998" s="1"/>
      <c r="J998" s="1"/>
      <c r="K998" s="1"/>
      <c r="L998" s="1"/>
      <c r="M998" s="1"/>
      <c r="N998" s="5"/>
      <c r="Q998" s="3"/>
      <c r="T998" s="1"/>
      <c r="U998" s="1"/>
      <c r="W998" s="1"/>
      <c r="Y998" s="7"/>
      <c r="Z998" s="7"/>
      <c r="AA998" s="30"/>
      <c r="AC998" s="4"/>
      <c r="AD998" s="4"/>
    </row>
    <row r="999" spans="4:30" s="2" customFormat="1" x14ac:dyDescent="0.2">
      <c r="D999" s="1"/>
      <c r="J999" s="1"/>
      <c r="K999" s="1"/>
      <c r="L999" s="1"/>
      <c r="M999" s="1"/>
      <c r="N999" s="5"/>
      <c r="Q999" s="3"/>
      <c r="T999" s="1"/>
      <c r="U999" s="1"/>
      <c r="W999" s="1"/>
      <c r="Y999" s="7"/>
      <c r="Z999" s="7"/>
      <c r="AA999" s="30"/>
      <c r="AC999" s="4"/>
      <c r="AD999" s="4"/>
    </row>
    <row r="1000" spans="4:30" s="2" customFormat="1" x14ac:dyDescent="0.2">
      <c r="D1000" s="1"/>
      <c r="J1000" s="1"/>
      <c r="K1000" s="1"/>
      <c r="L1000" s="1"/>
      <c r="M1000" s="1"/>
      <c r="N1000" s="5"/>
      <c r="Q1000" s="3"/>
      <c r="T1000" s="1"/>
      <c r="U1000" s="1"/>
      <c r="W1000" s="1"/>
      <c r="Y1000" s="7"/>
      <c r="Z1000" s="7"/>
      <c r="AA1000" s="30"/>
      <c r="AC1000" s="4"/>
      <c r="AD1000" s="4"/>
    </row>
    <row r="1001" spans="4:30" s="2" customFormat="1" x14ac:dyDescent="0.2">
      <c r="D1001" s="1"/>
      <c r="J1001" s="1"/>
      <c r="K1001" s="1"/>
      <c r="L1001" s="1"/>
      <c r="M1001" s="1"/>
      <c r="N1001" s="5"/>
      <c r="Q1001" s="3"/>
      <c r="T1001" s="1"/>
      <c r="U1001" s="1"/>
      <c r="W1001" s="1"/>
      <c r="Y1001" s="7"/>
      <c r="Z1001" s="7"/>
      <c r="AA1001" s="30"/>
      <c r="AC1001" s="4"/>
      <c r="AD1001" s="4"/>
    </row>
    <row r="1002" spans="4:30" s="2" customFormat="1" x14ac:dyDescent="0.2">
      <c r="D1002" s="1"/>
      <c r="J1002" s="1"/>
      <c r="K1002" s="1"/>
      <c r="L1002" s="1"/>
      <c r="M1002" s="1"/>
      <c r="N1002" s="5"/>
      <c r="Q1002" s="3"/>
      <c r="T1002" s="1"/>
      <c r="U1002" s="1"/>
      <c r="W1002" s="1"/>
      <c r="Y1002" s="7"/>
      <c r="Z1002" s="7"/>
      <c r="AA1002" s="30"/>
      <c r="AC1002" s="4"/>
      <c r="AD1002" s="4"/>
    </row>
    <row r="1003" spans="4:30" s="2" customFormat="1" x14ac:dyDescent="0.2">
      <c r="D1003" s="1"/>
      <c r="J1003" s="1"/>
      <c r="K1003" s="1"/>
      <c r="L1003" s="1"/>
      <c r="M1003" s="1"/>
      <c r="N1003" s="5"/>
      <c r="Q1003" s="3"/>
      <c r="T1003" s="1"/>
      <c r="U1003" s="1"/>
      <c r="W1003" s="1"/>
      <c r="Y1003" s="7"/>
      <c r="Z1003" s="7"/>
      <c r="AA1003" s="30"/>
      <c r="AC1003" s="4"/>
      <c r="AD1003" s="4"/>
    </row>
    <row r="1004" spans="4:30" s="2" customFormat="1" x14ac:dyDescent="0.2">
      <c r="D1004" s="1"/>
      <c r="J1004" s="1"/>
      <c r="K1004" s="1"/>
      <c r="L1004" s="1"/>
      <c r="M1004" s="1"/>
      <c r="N1004" s="5"/>
      <c r="Q1004" s="3"/>
      <c r="T1004" s="1"/>
      <c r="U1004" s="1"/>
      <c r="W1004" s="1"/>
      <c r="Y1004" s="7"/>
      <c r="Z1004" s="7"/>
      <c r="AA1004" s="30"/>
      <c r="AC1004" s="4"/>
      <c r="AD1004" s="4"/>
    </row>
    <row r="1005" spans="4:30" s="2" customFormat="1" x14ac:dyDescent="0.2">
      <c r="D1005" s="1"/>
      <c r="J1005" s="1"/>
      <c r="K1005" s="1"/>
      <c r="L1005" s="1"/>
      <c r="M1005" s="1"/>
      <c r="N1005" s="5"/>
      <c r="Q1005" s="3"/>
      <c r="T1005" s="1"/>
      <c r="U1005" s="1"/>
      <c r="W1005" s="1"/>
      <c r="Y1005" s="7"/>
      <c r="Z1005" s="7"/>
      <c r="AA1005" s="30"/>
      <c r="AC1005" s="4"/>
      <c r="AD1005" s="4"/>
    </row>
    <row r="1006" spans="4:30" s="2" customFormat="1" x14ac:dyDescent="0.2">
      <c r="D1006" s="1"/>
      <c r="J1006" s="1"/>
      <c r="K1006" s="1"/>
      <c r="L1006" s="1"/>
      <c r="M1006" s="1"/>
      <c r="N1006" s="5"/>
      <c r="Q1006" s="3"/>
      <c r="T1006" s="1"/>
      <c r="U1006" s="1"/>
      <c r="W1006" s="1"/>
      <c r="Y1006" s="7"/>
      <c r="Z1006" s="7"/>
      <c r="AA1006" s="30"/>
      <c r="AC1006" s="4"/>
      <c r="AD1006" s="4"/>
    </row>
    <row r="1007" spans="4:30" s="2" customFormat="1" x14ac:dyDescent="0.2">
      <c r="D1007" s="1"/>
      <c r="J1007" s="1"/>
      <c r="K1007" s="1"/>
      <c r="L1007" s="1"/>
      <c r="M1007" s="1"/>
      <c r="N1007" s="5"/>
      <c r="Q1007" s="3"/>
      <c r="T1007" s="1"/>
      <c r="U1007" s="1"/>
      <c r="W1007" s="1"/>
      <c r="Y1007" s="7"/>
      <c r="Z1007" s="7"/>
      <c r="AA1007" s="30"/>
      <c r="AC1007" s="4"/>
      <c r="AD1007" s="4"/>
    </row>
    <row r="1008" spans="4:30" s="2" customFormat="1" x14ac:dyDescent="0.2">
      <c r="D1008" s="1"/>
      <c r="J1008" s="1"/>
      <c r="K1008" s="1"/>
      <c r="L1008" s="1"/>
      <c r="M1008" s="1"/>
      <c r="N1008" s="5"/>
      <c r="Q1008" s="3"/>
      <c r="T1008" s="1"/>
      <c r="U1008" s="1"/>
      <c r="W1008" s="1"/>
      <c r="Y1008" s="7"/>
      <c r="Z1008" s="7"/>
      <c r="AA1008" s="30"/>
      <c r="AC1008" s="4"/>
      <c r="AD1008" s="4"/>
    </row>
    <row r="1009" spans="4:30" s="2" customFormat="1" x14ac:dyDescent="0.2">
      <c r="D1009" s="1"/>
      <c r="J1009" s="1"/>
      <c r="K1009" s="1"/>
      <c r="L1009" s="1"/>
      <c r="M1009" s="1"/>
      <c r="N1009" s="5"/>
      <c r="Q1009" s="3"/>
      <c r="T1009" s="1"/>
      <c r="U1009" s="1"/>
      <c r="W1009" s="1"/>
      <c r="Y1009" s="7"/>
      <c r="Z1009" s="7"/>
      <c r="AA1009" s="30"/>
      <c r="AC1009" s="4"/>
      <c r="AD1009" s="4"/>
    </row>
    <row r="1010" spans="4:30" s="2" customFormat="1" x14ac:dyDescent="0.2">
      <c r="D1010" s="1"/>
      <c r="J1010" s="1"/>
      <c r="K1010" s="1"/>
      <c r="L1010" s="1"/>
      <c r="M1010" s="1"/>
      <c r="N1010" s="5"/>
      <c r="Q1010" s="3"/>
      <c r="T1010" s="1"/>
      <c r="U1010" s="1"/>
      <c r="W1010" s="1"/>
      <c r="Y1010" s="7"/>
      <c r="Z1010" s="7"/>
      <c r="AA1010" s="30"/>
      <c r="AC1010" s="4"/>
      <c r="AD1010" s="4"/>
    </row>
    <row r="1011" spans="4:30" s="2" customFormat="1" x14ac:dyDescent="0.2">
      <c r="D1011" s="1"/>
      <c r="J1011" s="1"/>
      <c r="K1011" s="1"/>
      <c r="L1011" s="1"/>
      <c r="M1011" s="1"/>
      <c r="N1011" s="5"/>
      <c r="Q1011" s="3"/>
      <c r="T1011" s="1"/>
      <c r="U1011" s="1"/>
      <c r="W1011" s="1"/>
      <c r="Y1011" s="7"/>
      <c r="Z1011" s="7"/>
      <c r="AA1011" s="30"/>
      <c r="AC1011" s="4"/>
      <c r="AD1011" s="4"/>
    </row>
    <row r="1012" spans="4:30" s="2" customFormat="1" x14ac:dyDescent="0.2">
      <c r="D1012" s="1"/>
      <c r="J1012" s="1"/>
      <c r="K1012" s="1"/>
      <c r="L1012" s="1"/>
      <c r="M1012" s="1"/>
      <c r="N1012" s="5"/>
      <c r="Q1012" s="3"/>
      <c r="T1012" s="1"/>
      <c r="U1012" s="1"/>
      <c r="W1012" s="1"/>
      <c r="Y1012" s="7"/>
      <c r="Z1012" s="7"/>
      <c r="AA1012" s="30"/>
      <c r="AC1012" s="4"/>
      <c r="AD1012" s="4"/>
    </row>
    <row r="1013" spans="4:30" s="2" customFormat="1" x14ac:dyDescent="0.2">
      <c r="D1013" s="1"/>
      <c r="J1013" s="1"/>
      <c r="K1013" s="1"/>
      <c r="L1013" s="1"/>
      <c r="M1013" s="1"/>
      <c r="N1013" s="5"/>
      <c r="Q1013" s="3"/>
      <c r="T1013" s="1"/>
      <c r="U1013" s="1"/>
      <c r="W1013" s="1"/>
      <c r="Y1013" s="7"/>
      <c r="Z1013" s="7"/>
      <c r="AA1013" s="30"/>
      <c r="AC1013" s="4"/>
      <c r="AD1013" s="4"/>
    </row>
    <row r="1014" spans="4:30" s="2" customFormat="1" x14ac:dyDescent="0.2">
      <c r="D1014" s="1"/>
      <c r="J1014" s="1"/>
      <c r="K1014" s="1"/>
      <c r="L1014" s="1"/>
      <c r="M1014" s="1"/>
      <c r="N1014" s="5"/>
      <c r="Q1014" s="3"/>
      <c r="T1014" s="1"/>
      <c r="U1014" s="1"/>
      <c r="W1014" s="1"/>
      <c r="Y1014" s="7"/>
      <c r="Z1014" s="7"/>
      <c r="AA1014" s="30"/>
      <c r="AC1014" s="4"/>
      <c r="AD1014" s="4"/>
    </row>
    <row r="1015" spans="4:30" s="2" customFormat="1" x14ac:dyDescent="0.2">
      <c r="D1015" s="1"/>
      <c r="J1015" s="1"/>
      <c r="K1015" s="1"/>
      <c r="L1015" s="1"/>
      <c r="M1015" s="1"/>
      <c r="N1015" s="5"/>
      <c r="Q1015" s="3"/>
      <c r="T1015" s="1"/>
      <c r="U1015" s="1"/>
      <c r="W1015" s="1"/>
      <c r="Y1015" s="7"/>
      <c r="Z1015" s="7"/>
      <c r="AA1015" s="30"/>
      <c r="AC1015" s="4"/>
      <c r="AD1015" s="4"/>
    </row>
    <row r="1016" spans="4:30" s="2" customFormat="1" x14ac:dyDescent="0.2">
      <c r="D1016" s="1"/>
      <c r="J1016" s="1"/>
      <c r="K1016" s="1"/>
      <c r="L1016" s="1"/>
      <c r="M1016" s="1"/>
      <c r="N1016" s="5"/>
      <c r="Q1016" s="3"/>
      <c r="T1016" s="1"/>
      <c r="U1016" s="1"/>
      <c r="W1016" s="1"/>
      <c r="Y1016" s="7"/>
      <c r="Z1016" s="7"/>
      <c r="AA1016" s="30"/>
      <c r="AC1016" s="4"/>
      <c r="AD1016" s="4"/>
    </row>
    <row r="1017" spans="4:30" s="2" customFormat="1" x14ac:dyDescent="0.2">
      <c r="D1017" s="1"/>
      <c r="J1017" s="1"/>
      <c r="K1017" s="1"/>
      <c r="L1017" s="1"/>
      <c r="M1017" s="1"/>
      <c r="N1017" s="5"/>
      <c r="Q1017" s="3"/>
      <c r="T1017" s="1"/>
      <c r="U1017" s="1"/>
      <c r="W1017" s="1"/>
      <c r="Y1017" s="7"/>
      <c r="Z1017" s="7"/>
      <c r="AA1017" s="30"/>
      <c r="AC1017" s="4"/>
      <c r="AD1017" s="4"/>
    </row>
    <row r="1018" spans="4:30" s="2" customFormat="1" x14ac:dyDescent="0.2">
      <c r="D1018" s="1"/>
      <c r="J1018" s="1"/>
      <c r="K1018" s="1"/>
      <c r="L1018" s="1"/>
      <c r="M1018" s="1"/>
      <c r="N1018" s="5"/>
      <c r="Q1018" s="3"/>
      <c r="T1018" s="1"/>
      <c r="U1018" s="1"/>
      <c r="W1018" s="1"/>
      <c r="Y1018" s="7"/>
      <c r="Z1018" s="7"/>
      <c r="AA1018" s="30"/>
      <c r="AC1018" s="4"/>
      <c r="AD1018" s="4"/>
    </row>
    <row r="1019" spans="4:30" s="2" customFormat="1" x14ac:dyDescent="0.2">
      <c r="D1019" s="1"/>
      <c r="J1019" s="1"/>
      <c r="K1019" s="1"/>
      <c r="L1019" s="1"/>
      <c r="M1019" s="1"/>
      <c r="N1019" s="5"/>
      <c r="Q1019" s="3"/>
      <c r="T1019" s="1"/>
      <c r="U1019" s="1"/>
      <c r="W1019" s="1"/>
      <c r="Y1019" s="7"/>
      <c r="Z1019" s="7"/>
      <c r="AA1019" s="30"/>
      <c r="AC1019" s="4"/>
      <c r="AD1019" s="4"/>
    </row>
    <row r="1020" spans="4:30" s="2" customFormat="1" x14ac:dyDescent="0.2">
      <c r="D1020" s="1"/>
      <c r="J1020" s="1"/>
      <c r="K1020" s="1"/>
      <c r="L1020" s="1"/>
      <c r="M1020" s="1"/>
      <c r="N1020" s="5"/>
      <c r="Q1020" s="3"/>
      <c r="T1020" s="1"/>
      <c r="U1020" s="1"/>
      <c r="W1020" s="1"/>
      <c r="Y1020" s="7"/>
      <c r="Z1020" s="7"/>
      <c r="AA1020" s="30"/>
      <c r="AC1020" s="4"/>
      <c r="AD1020" s="4"/>
    </row>
    <row r="1021" spans="4:30" s="2" customFormat="1" x14ac:dyDescent="0.2">
      <c r="D1021" s="1"/>
      <c r="J1021" s="1"/>
      <c r="K1021" s="1"/>
      <c r="L1021" s="1"/>
      <c r="M1021" s="1"/>
      <c r="N1021" s="5"/>
      <c r="Q1021" s="3"/>
      <c r="T1021" s="1"/>
      <c r="U1021" s="1"/>
      <c r="W1021" s="1"/>
      <c r="Y1021" s="7"/>
      <c r="Z1021" s="7"/>
      <c r="AA1021" s="30"/>
      <c r="AC1021" s="4"/>
      <c r="AD1021" s="4"/>
    </row>
    <row r="1022" spans="4:30" s="2" customFormat="1" x14ac:dyDescent="0.2">
      <c r="D1022" s="1"/>
      <c r="J1022" s="1"/>
      <c r="K1022" s="1"/>
      <c r="L1022" s="1"/>
      <c r="M1022" s="1"/>
      <c r="N1022" s="5"/>
      <c r="Q1022" s="3"/>
      <c r="T1022" s="1"/>
      <c r="U1022" s="1"/>
      <c r="W1022" s="1"/>
      <c r="Y1022" s="7"/>
      <c r="Z1022" s="7"/>
      <c r="AA1022" s="30"/>
      <c r="AC1022" s="4"/>
      <c r="AD1022" s="4"/>
    </row>
    <row r="1023" spans="4:30" s="2" customFormat="1" x14ac:dyDescent="0.2">
      <c r="D1023" s="1"/>
      <c r="J1023" s="1"/>
      <c r="K1023" s="1"/>
      <c r="L1023" s="1"/>
      <c r="M1023" s="1"/>
      <c r="N1023" s="5"/>
      <c r="Q1023" s="3"/>
      <c r="T1023" s="1"/>
      <c r="U1023" s="1"/>
      <c r="W1023" s="1"/>
      <c r="Y1023" s="7"/>
      <c r="Z1023" s="7"/>
      <c r="AA1023" s="30"/>
      <c r="AC1023" s="4"/>
      <c r="AD1023" s="4"/>
    </row>
    <row r="1024" spans="4:30" s="2" customFormat="1" x14ac:dyDescent="0.2">
      <c r="D1024" s="1"/>
      <c r="J1024" s="1"/>
      <c r="K1024" s="1"/>
      <c r="L1024" s="1"/>
      <c r="M1024" s="1"/>
      <c r="N1024" s="5"/>
      <c r="Q1024" s="3"/>
      <c r="T1024" s="1"/>
      <c r="U1024" s="1"/>
      <c r="W1024" s="1"/>
      <c r="Y1024" s="7"/>
      <c r="Z1024" s="7"/>
      <c r="AA1024" s="30"/>
      <c r="AC1024" s="4"/>
      <c r="AD1024" s="4"/>
    </row>
    <row r="1025" spans="4:30" s="2" customFormat="1" x14ac:dyDescent="0.2">
      <c r="D1025" s="1"/>
      <c r="J1025" s="1"/>
      <c r="K1025" s="1"/>
      <c r="L1025" s="1"/>
      <c r="M1025" s="1"/>
      <c r="N1025" s="5"/>
      <c r="Q1025" s="3"/>
      <c r="T1025" s="1"/>
      <c r="U1025" s="1"/>
      <c r="W1025" s="1"/>
      <c r="Y1025" s="7"/>
      <c r="Z1025" s="7"/>
      <c r="AA1025" s="30"/>
      <c r="AC1025" s="4"/>
      <c r="AD1025" s="4"/>
    </row>
    <row r="1026" spans="4:30" s="2" customFormat="1" x14ac:dyDescent="0.2">
      <c r="D1026" s="1"/>
      <c r="J1026" s="1"/>
      <c r="K1026" s="1"/>
      <c r="L1026" s="1"/>
      <c r="M1026" s="1"/>
      <c r="N1026" s="5"/>
      <c r="Q1026" s="3"/>
      <c r="T1026" s="1"/>
      <c r="U1026" s="1"/>
      <c r="W1026" s="1"/>
      <c r="Y1026" s="7"/>
      <c r="Z1026" s="7"/>
      <c r="AA1026" s="30"/>
      <c r="AC1026" s="4"/>
      <c r="AD1026" s="4"/>
    </row>
    <row r="1027" spans="4:30" s="2" customFormat="1" x14ac:dyDescent="0.2">
      <c r="D1027" s="1"/>
      <c r="J1027" s="1"/>
      <c r="K1027" s="1"/>
      <c r="L1027" s="1"/>
      <c r="M1027" s="1"/>
      <c r="N1027" s="5"/>
      <c r="Q1027" s="3"/>
      <c r="T1027" s="1"/>
      <c r="U1027" s="1"/>
      <c r="W1027" s="1"/>
      <c r="Y1027" s="7"/>
      <c r="Z1027" s="7"/>
      <c r="AA1027" s="30"/>
      <c r="AC1027" s="4"/>
      <c r="AD1027" s="4"/>
    </row>
    <row r="1028" spans="4:30" s="2" customFormat="1" x14ac:dyDescent="0.2">
      <c r="D1028" s="1"/>
      <c r="J1028" s="1"/>
      <c r="K1028" s="1"/>
      <c r="L1028" s="1"/>
      <c r="M1028" s="1"/>
      <c r="N1028" s="5"/>
      <c r="Q1028" s="3"/>
      <c r="T1028" s="1"/>
      <c r="U1028" s="1"/>
      <c r="W1028" s="1"/>
      <c r="Y1028" s="7"/>
      <c r="Z1028" s="7"/>
      <c r="AA1028" s="30"/>
      <c r="AC1028" s="4"/>
      <c r="AD1028" s="4"/>
    </row>
    <row r="1029" spans="4:30" s="2" customFormat="1" x14ac:dyDescent="0.2">
      <c r="D1029" s="1"/>
      <c r="J1029" s="1"/>
      <c r="K1029" s="1"/>
      <c r="L1029" s="1"/>
      <c r="M1029" s="1"/>
      <c r="N1029" s="5"/>
      <c r="Q1029" s="3"/>
      <c r="T1029" s="1"/>
      <c r="U1029" s="1"/>
      <c r="W1029" s="1"/>
      <c r="Y1029" s="7"/>
      <c r="Z1029" s="7"/>
      <c r="AA1029" s="30"/>
      <c r="AC1029" s="4"/>
      <c r="AD1029" s="4"/>
    </row>
    <row r="1030" spans="4:30" s="2" customFormat="1" x14ac:dyDescent="0.2">
      <c r="D1030" s="1"/>
      <c r="J1030" s="1"/>
      <c r="K1030" s="1"/>
      <c r="L1030" s="1"/>
      <c r="M1030" s="1"/>
      <c r="N1030" s="5"/>
      <c r="Q1030" s="3"/>
      <c r="T1030" s="1"/>
      <c r="U1030" s="1"/>
      <c r="W1030" s="1"/>
      <c r="Y1030" s="7"/>
      <c r="Z1030" s="7"/>
      <c r="AA1030" s="30"/>
      <c r="AC1030" s="4"/>
      <c r="AD1030" s="4"/>
    </row>
    <row r="1031" spans="4:30" s="2" customFormat="1" x14ac:dyDescent="0.2">
      <c r="D1031" s="1"/>
      <c r="J1031" s="1"/>
      <c r="K1031" s="1"/>
      <c r="L1031" s="1"/>
      <c r="M1031" s="1"/>
      <c r="N1031" s="5"/>
      <c r="Q1031" s="3"/>
      <c r="T1031" s="1"/>
      <c r="U1031" s="1"/>
      <c r="W1031" s="1"/>
      <c r="Y1031" s="7"/>
      <c r="Z1031" s="7"/>
      <c r="AA1031" s="30"/>
      <c r="AC1031" s="4"/>
      <c r="AD1031" s="4"/>
    </row>
    <row r="1032" spans="4:30" s="2" customFormat="1" x14ac:dyDescent="0.2">
      <c r="D1032" s="1"/>
      <c r="J1032" s="1"/>
      <c r="K1032" s="1"/>
      <c r="L1032" s="1"/>
      <c r="M1032" s="1"/>
      <c r="N1032" s="5"/>
      <c r="Q1032" s="3"/>
      <c r="T1032" s="1"/>
      <c r="U1032" s="1"/>
      <c r="W1032" s="1"/>
      <c r="Y1032" s="7"/>
      <c r="Z1032" s="7"/>
      <c r="AA1032" s="30"/>
      <c r="AC1032" s="4"/>
      <c r="AD1032" s="4"/>
    </row>
    <row r="1033" spans="4:30" s="2" customFormat="1" x14ac:dyDescent="0.2">
      <c r="D1033" s="1"/>
      <c r="J1033" s="1"/>
      <c r="K1033" s="1"/>
      <c r="L1033" s="1"/>
      <c r="M1033" s="1"/>
      <c r="N1033" s="5"/>
      <c r="Q1033" s="3"/>
      <c r="T1033" s="1"/>
      <c r="U1033" s="1"/>
      <c r="W1033" s="1"/>
      <c r="Y1033" s="7"/>
      <c r="Z1033" s="7"/>
      <c r="AA1033" s="30"/>
      <c r="AC1033" s="4"/>
      <c r="AD1033" s="4"/>
    </row>
    <row r="1034" spans="4:30" s="2" customFormat="1" x14ac:dyDescent="0.2">
      <c r="D1034" s="1"/>
      <c r="J1034" s="1"/>
      <c r="K1034" s="1"/>
      <c r="L1034" s="1"/>
      <c r="M1034" s="1"/>
      <c r="N1034" s="5"/>
      <c r="Q1034" s="3"/>
      <c r="T1034" s="1"/>
      <c r="U1034" s="1"/>
      <c r="W1034" s="1"/>
      <c r="Y1034" s="7"/>
      <c r="Z1034" s="7"/>
      <c r="AA1034" s="30"/>
      <c r="AC1034" s="4"/>
      <c r="AD1034" s="4"/>
    </row>
    <row r="1035" spans="4:30" s="2" customFormat="1" x14ac:dyDescent="0.2">
      <c r="D1035" s="1"/>
      <c r="J1035" s="1"/>
      <c r="K1035" s="1"/>
      <c r="L1035" s="1"/>
      <c r="M1035" s="1"/>
      <c r="N1035" s="5"/>
      <c r="Q1035" s="3"/>
      <c r="T1035" s="1"/>
      <c r="U1035" s="1"/>
      <c r="W1035" s="1"/>
      <c r="Y1035" s="7"/>
      <c r="Z1035" s="7"/>
      <c r="AA1035" s="30"/>
      <c r="AC1035" s="4"/>
      <c r="AD1035" s="4"/>
    </row>
    <row r="1036" spans="4:30" s="2" customFormat="1" x14ac:dyDescent="0.2">
      <c r="D1036" s="1"/>
      <c r="J1036" s="1"/>
      <c r="K1036" s="1"/>
      <c r="L1036" s="1"/>
      <c r="M1036" s="1"/>
      <c r="N1036" s="5"/>
      <c r="Q1036" s="3"/>
      <c r="T1036" s="1"/>
      <c r="U1036" s="1"/>
      <c r="W1036" s="1"/>
      <c r="Y1036" s="7"/>
      <c r="Z1036" s="7"/>
      <c r="AA1036" s="30"/>
      <c r="AC1036" s="4"/>
      <c r="AD1036" s="4"/>
    </row>
    <row r="1037" spans="4:30" s="2" customFormat="1" x14ac:dyDescent="0.2">
      <c r="D1037" s="1"/>
      <c r="J1037" s="1"/>
      <c r="K1037" s="1"/>
      <c r="L1037" s="1"/>
      <c r="M1037" s="1"/>
      <c r="N1037" s="5"/>
      <c r="Q1037" s="3"/>
      <c r="T1037" s="1"/>
      <c r="U1037" s="1"/>
      <c r="W1037" s="1"/>
      <c r="Y1037" s="7"/>
      <c r="Z1037" s="7"/>
      <c r="AA1037" s="30"/>
      <c r="AC1037" s="4"/>
      <c r="AD1037" s="4"/>
    </row>
    <row r="1038" spans="4:30" s="2" customFormat="1" x14ac:dyDescent="0.2">
      <c r="D1038" s="1"/>
      <c r="J1038" s="1"/>
      <c r="K1038" s="1"/>
      <c r="L1038" s="1"/>
      <c r="M1038" s="1"/>
      <c r="N1038" s="5"/>
      <c r="Q1038" s="3"/>
      <c r="T1038" s="1"/>
      <c r="U1038" s="1"/>
      <c r="W1038" s="1"/>
      <c r="Y1038" s="7"/>
      <c r="Z1038" s="7"/>
      <c r="AA1038" s="30"/>
      <c r="AC1038" s="4"/>
      <c r="AD1038" s="4"/>
    </row>
    <row r="1039" spans="4:30" s="2" customFormat="1" x14ac:dyDescent="0.2">
      <c r="D1039" s="1"/>
      <c r="J1039" s="1"/>
      <c r="K1039" s="1"/>
      <c r="L1039" s="1"/>
      <c r="M1039" s="1"/>
      <c r="N1039" s="5"/>
      <c r="Q1039" s="3"/>
      <c r="T1039" s="1"/>
      <c r="U1039" s="1"/>
      <c r="W1039" s="1"/>
      <c r="Y1039" s="7"/>
      <c r="Z1039" s="7"/>
      <c r="AA1039" s="30"/>
      <c r="AC1039" s="4"/>
      <c r="AD1039" s="4"/>
    </row>
    <row r="1040" spans="4:30" s="2" customFormat="1" x14ac:dyDescent="0.2">
      <c r="D1040" s="1"/>
      <c r="J1040" s="1"/>
      <c r="K1040" s="1"/>
      <c r="L1040" s="1"/>
      <c r="M1040" s="1"/>
      <c r="N1040" s="5"/>
      <c r="Q1040" s="3"/>
      <c r="T1040" s="1"/>
      <c r="U1040" s="1"/>
      <c r="W1040" s="1"/>
      <c r="Y1040" s="7"/>
      <c r="Z1040" s="7"/>
      <c r="AA1040" s="30"/>
      <c r="AC1040" s="4"/>
      <c r="AD1040" s="4"/>
    </row>
    <row r="1041" spans="4:30" s="2" customFormat="1" x14ac:dyDescent="0.2">
      <c r="D1041" s="1"/>
      <c r="J1041" s="1"/>
      <c r="K1041" s="1"/>
      <c r="L1041" s="1"/>
      <c r="M1041" s="1"/>
      <c r="N1041" s="5"/>
      <c r="Q1041" s="3"/>
      <c r="T1041" s="1"/>
      <c r="U1041" s="1"/>
      <c r="W1041" s="1"/>
      <c r="Y1041" s="7"/>
      <c r="Z1041" s="7"/>
      <c r="AA1041" s="30"/>
      <c r="AC1041" s="4"/>
      <c r="AD1041" s="4"/>
    </row>
    <row r="1042" spans="4:30" s="2" customFormat="1" x14ac:dyDescent="0.2">
      <c r="D1042" s="1"/>
      <c r="J1042" s="1"/>
      <c r="K1042" s="1"/>
      <c r="L1042" s="1"/>
      <c r="M1042" s="1"/>
      <c r="N1042" s="5"/>
      <c r="Q1042" s="3"/>
      <c r="T1042" s="1"/>
      <c r="U1042" s="1"/>
      <c r="W1042" s="1"/>
      <c r="Y1042" s="7"/>
      <c r="Z1042" s="7"/>
      <c r="AA1042" s="30"/>
      <c r="AC1042" s="4"/>
      <c r="AD1042" s="4"/>
    </row>
    <row r="1043" spans="4:30" s="2" customFormat="1" x14ac:dyDescent="0.2">
      <c r="D1043" s="1"/>
      <c r="J1043" s="1"/>
      <c r="K1043" s="1"/>
      <c r="L1043" s="1"/>
      <c r="M1043" s="1"/>
      <c r="N1043" s="5"/>
      <c r="Q1043" s="3"/>
      <c r="T1043" s="1"/>
      <c r="U1043" s="1"/>
      <c r="W1043" s="1"/>
      <c r="Y1043" s="7"/>
      <c r="Z1043" s="7"/>
      <c r="AA1043" s="30"/>
      <c r="AC1043" s="4"/>
      <c r="AD1043" s="4"/>
    </row>
    <row r="1044" spans="4:30" s="2" customFormat="1" x14ac:dyDescent="0.2">
      <c r="D1044" s="1"/>
      <c r="J1044" s="1"/>
      <c r="K1044" s="1"/>
      <c r="L1044" s="1"/>
      <c r="M1044" s="1"/>
      <c r="N1044" s="5"/>
      <c r="Q1044" s="3"/>
      <c r="T1044" s="1"/>
      <c r="U1044" s="1"/>
      <c r="W1044" s="1"/>
      <c r="Y1044" s="7"/>
      <c r="Z1044" s="7"/>
      <c r="AA1044" s="30"/>
      <c r="AC1044" s="4"/>
      <c r="AD1044" s="4"/>
    </row>
    <row r="1045" spans="4:30" s="2" customFormat="1" x14ac:dyDescent="0.2">
      <c r="D1045" s="1"/>
      <c r="J1045" s="1"/>
      <c r="K1045" s="1"/>
      <c r="L1045" s="1"/>
      <c r="M1045" s="1"/>
      <c r="N1045" s="5"/>
      <c r="Q1045" s="3"/>
      <c r="T1045" s="1"/>
      <c r="U1045" s="1"/>
      <c r="W1045" s="1"/>
      <c r="Y1045" s="7"/>
      <c r="Z1045" s="7"/>
      <c r="AA1045" s="30"/>
      <c r="AC1045" s="4"/>
      <c r="AD1045" s="4"/>
    </row>
    <row r="1046" spans="4:30" s="2" customFormat="1" x14ac:dyDescent="0.2">
      <c r="D1046" s="1"/>
      <c r="J1046" s="1"/>
      <c r="K1046" s="1"/>
      <c r="L1046" s="1"/>
      <c r="M1046" s="1"/>
      <c r="N1046" s="5"/>
      <c r="Q1046" s="3"/>
      <c r="T1046" s="1"/>
      <c r="U1046" s="1"/>
      <c r="W1046" s="1"/>
      <c r="Y1046" s="7"/>
      <c r="Z1046" s="7"/>
      <c r="AA1046" s="30"/>
      <c r="AC1046" s="4"/>
      <c r="AD1046" s="4"/>
    </row>
    <row r="1047" spans="4:30" s="2" customFormat="1" x14ac:dyDescent="0.2">
      <c r="D1047" s="1"/>
      <c r="J1047" s="1"/>
      <c r="K1047" s="1"/>
      <c r="L1047" s="1"/>
      <c r="M1047" s="1"/>
      <c r="N1047" s="5"/>
      <c r="Q1047" s="3"/>
      <c r="T1047" s="1"/>
      <c r="U1047" s="1"/>
      <c r="W1047" s="1"/>
      <c r="Y1047" s="7"/>
      <c r="Z1047" s="7"/>
      <c r="AA1047" s="30"/>
      <c r="AC1047" s="4"/>
      <c r="AD1047" s="4"/>
    </row>
    <row r="1048" spans="4:30" s="2" customFormat="1" x14ac:dyDescent="0.2">
      <c r="D1048" s="1"/>
      <c r="J1048" s="1"/>
      <c r="K1048" s="1"/>
      <c r="L1048" s="1"/>
      <c r="M1048" s="1"/>
      <c r="N1048" s="5"/>
      <c r="Q1048" s="3"/>
      <c r="T1048" s="1"/>
      <c r="U1048" s="1"/>
      <c r="W1048" s="1"/>
      <c r="Y1048" s="7"/>
      <c r="Z1048" s="7"/>
      <c r="AA1048" s="30"/>
      <c r="AC1048" s="4"/>
      <c r="AD1048" s="4"/>
    </row>
    <row r="1049" spans="4:30" s="2" customFormat="1" x14ac:dyDescent="0.2">
      <c r="D1049" s="1"/>
      <c r="J1049" s="1"/>
      <c r="K1049" s="1"/>
      <c r="L1049" s="1"/>
      <c r="M1049" s="1"/>
      <c r="N1049" s="5"/>
      <c r="Q1049" s="3"/>
      <c r="T1049" s="1"/>
      <c r="U1049" s="1"/>
      <c r="W1049" s="1"/>
      <c r="Y1049" s="7"/>
      <c r="Z1049" s="7"/>
      <c r="AA1049" s="30"/>
      <c r="AC1049" s="4"/>
      <c r="AD1049" s="4"/>
    </row>
    <row r="1050" spans="4:30" s="2" customFormat="1" x14ac:dyDescent="0.2">
      <c r="D1050" s="1"/>
      <c r="J1050" s="1"/>
      <c r="K1050" s="1"/>
      <c r="L1050" s="1"/>
      <c r="M1050" s="1"/>
      <c r="N1050" s="5"/>
      <c r="Q1050" s="3"/>
      <c r="T1050" s="1"/>
      <c r="U1050" s="1"/>
      <c r="W1050" s="1"/>
      <c r="Y1050" s="7"/>
      <c r="Z1050" s="7"/>
      <c r="AA1050" s="30"/>
      <c r="AC1050" s="4"/>
      <c r="AD1050" s="4"/>
    </row>
    <row r="1051" spans="4:30" s="2" customFormat="1" x14ac:dyDescent="0.2">
      <c r="D1051" s="1"/>
      <c r="J1051" s="1"/>
      <c r="K1051" s="1"/>
      <c r="L1051" s="1"/>
      <c r="M1051" s="1"/>
      <c r="N1051" s="5"/>
      <c r="Q1051" s="3"/>
      <c r="T1051" s="1"/>
      <c r="U1051" s="1"/>
      <c r="W1051" s="1"/>
      <c r="Y1051" s="7"/>
      <c r="Z1051" s="7"/>
      <c r="AA1051" s="30"/>
      <c r="AC1051" s="4"/>
      <c r="AD1051" s="4"/>
    </row>
    <row r="1052" spans="4:30" s="2" customFormat="1" x14ac:dyDescent="0.2">
      <c r="D1052" s="1"/>
      <c r="J1052" s="1"/>
      <c r="K1052" s="1"/>
      <c r="L1052" s="1"/>
      <c r="M1052" s="1"/>
      <c r="N1052" s="5"/>
      <c r="Q1052" s="3"/>
      <c r="T1052" s="1"/>
      <c r="U1052" s="1"/>
      <c r="W1052" s="1"/>
      <c r="Y1052" s="7"/>
      <c r="Z1052" s="7"/>
      <c r="AA1052" s="30"/>
      <c r="AC1052" s="4"/>
      <c r="AD1052" s="4"/>
    </row>
    <row r="1053" spans="4:30" s="2" customFormat="1" x14ac:dyDescent="0.2">
      <c r="D1053" s="1"/>
      <c r="J1053" s="1"/>
      <c r="K1053" s="1"/>
      <c r="L1053" s="1"/>
      <c r="M1053" s="1"/>
      <c r="N1053" s="5"/>
      <c r="Q1053" s="3"/>
      <c r="T1053" s="1"/>
      <c r="U1053" s="1"/>
      <c r="W1053" s="1"/>
      <c r="Y1053" s="7"/>
      <c r="Z1053" s="7"/>
      <c r="AA1053" s="30"/>
      <c r="AC1053" s="4"/>
      <c r="AD1053" s="4"/>
    </row>
    <row r="1054" spans="4:30" s="2" customFormat="1" x14ac:dyDescent="0.2">
      <c r="D1054" s="1"/>
      <c r="J1054" s="1"/>
      <c r="K1054" s="1"/>
      <c r="L1054" s="1"/>
      <c r="M1054" s="1"/>
      <c r="N1054" s="5"/>
      <c r="Q1054" s="3"/>
      <c r="T1054" s="1"/>
      <c r="U1054" s="1"/>
      <c r="W1054" s="1"/>
      <c r="Y1054" s="7"/>
      <c r="Z1054" s="7"/>
      <c r="AA1054" s="30"/>
      <c r="AC1054" s="4"/>
      <c r="AD1054" s="4"/>
    </row>
    <row r="1055" spans="4:30" s="2" customFormat="1" x14ac:dyDescent="0.2">
      <c r="D1055" s="1"/>
      <c r="J1055" s="1"/>
      <c r="K1055" s="1"/>
      <c r="L1055" s="1"/>
      <c r="M1055" s="1"/>
      <c r="N1055" s="5"/>
      <c r="Q1055" s="3"/>
      <c r="T1055" s="1"/>
      <c r="U1055" s="1"/>
      <c r="W1055" s="1"/>
      <c r="Y1055" s="7"/>
      <c r="Z1055" s="7"/>
      <c r="AA1055" s="30"/>
      <c r="AC1055" s="4"/>
      <c r="AD1055" s="4"/>
    </row>
    <row r="1056" spans="4:30" s="2" customFormat="1" x14ac:dyDescent="0.2">
      <c r="D1056" s="1"/>
      <c r="J1056" s="1"/>
      <c r="K1056" s="1"/>
      <c r="L1056" s="1"/>
      <c r="M1056" s="1"/>
      <c r="N1056" s="5"/>
      <c r="Q1056" s="3"/>
      <c r="T1056" s="1"/>
      <c r="U1056" s="1"/>
      <c r="W1056" s="1"/>
      <c r="Y1056" s="7"/>
      <c r="Z1056" s="7"/>
      <c r="AA1056" s="30"/>
      <c r="AC1056" s="4"/>
      <c r="AD1056" s="4"/>
    </row>
    <row r="1057" spans="4:30" s="2" customFormat="1" x14ac:dyDescent="0.2">
      <c r="D1057" s="1"/>
      <c r="J1057" s="1"/>
      <c r="K1057" s="1"/>
      <c r="L1057" s="1"/>
      <c r="M1057" s="1"/>
      <c r="N1057" s="5"/>
      <c r="Q1057" s="3"/>
      <c r="T1057" s="1"/>
      <c r="U1057" s="1"/>
      <c r="W1057" s="1"/>
      <c r="Y1057" s="7"/>
      <c r="Z1057" s="7"/>
      <c r="AA1057" s="30"/>
      <c r="AC1057" s="4"/>
      <c r="AD1057" s="4"/>
    </row>
    <row r="1058" spans="4:30" s="2" customFormat="1" x14ac:dyDescent="0.2">
      <c r="D1058" s="1"/>
      <c r="J1058" s="1"/>
      <c r="K1058" s="1"/>
      <c r="L1058" s="1"/>
      <c r="M1058" s="1"/>
      <c r="N1058" s="5"/>
      <c r="Q1058" s="3"/>
      <c r="T1058" s="1"/>
      <c r="U1058" s="1"/>
      <c r="W1058" s="1"/>
      <c r="Y1058" s="7"/>
      <c r="Z1058" s="7"/>
      <c r="AA1058" s="30"/>
      <c r="AC1058" s="4"/>
      <c r="AD1058" s="4"/>
    </row>
    <row r="1059" spans="4:30" s="2" customFormat="1" x14ac:dyDescent="0.2">
      <c r="D1059" s="1"/>
      <c r="J1059" s="1"/>
      <c r="K1059" s="1"/>
      <c r="L1059" s="1"/>
      <c r="M1059" s="1"/>
      <c r="N1059" s="5"/>
      <c r="Q1059" s="3"/>
      <c r="T1059" s="1"/>
      <c r="U1059" s="1"/>
      <c r="W1059" s="1"/>
      <c r="Y1059" s="7"/>
      <c r="Z1059" s="7"/>
      <c r="AA1059" s="30"/>
      <c r="AC1059" s="4"/>
      <c r="AD1059" s="4"/>
    </row>
    <row r="1060" spans="4:30" s="2" customFormat="1" x14ac:dyDescent="0.2">
      <c r="D1060" s="1"/>
      <c r="J1060" s="1"/>
      <c r="K1060" s="1"/>
      <c r="L1060" s="1"/>
      <c r="M1060" s="1"/>
      <c r="N1060" s="5"/>
      <c r="Q1060" s="3"/>
      <c r="T1060" s="1"/>
      <c r="U1060" s="1"/>
      <c r="W1060" s="1"/>
      <c r="Y1060" s="7"/>
      <c r="Z1060" s="7"/>
      <c r="AA1060" s="30"/>
      <c r="AC1060" s="4"/>
      <c r="AD1060" s="4"/>
    </row>
    <row r="1061" spans="4:30" s="2" customFormat="1" x14ac:dyDescent="0.2">
      <c r="D1061" s="1"/>
      <c r="J1061" s="1"/>
      <c r="K1061" s="1"/>
      <c r="L1061" s="1"/>
      <c r="M1061" s="1"/>
      <c r="N1061" s="5"/>
      <c r="Q1061" s="3"/>
      <c r="T1061" s="1"/>
      <c r="U1061" s="1"/>
      <c r="W1061" s="1"/>
      <c r="Y1061" s="7"/>
      <c r="Z1061" s="7"/>
      <c r="AA1061" s="30"/>
      <c r="AC1061" s="4"/>
      <c r="AD1061" s="4"/>
    </row>
    <row r="1062" spans="4:30" s="2" customFormat="1" x14ac:dyDescent="0.2">
      <c r="D1062" s="1"/>
      <c r="J1062" s="1"/>
      <c r="K1062" s="1"/>
      <c r="L1062" s="1"/>
      <c r="M1062" s="1"/>
      <c r="N1062" s="5"/>
      <c r="Q1062" s="3"/>
      <c r="T1062" s="1"/>
      <c r="U1062" s="1"/>
      <c r="W1062" s="1"/>
      <c r="Y1062" s="7"/>
      <c r="Z1062" s="7"/>
      <c r="AA1062" s="30"/>
      <c r="AC1062" s="4"/>
      <c r="AD1062" s="4"/>
    </row>
    <row r="1063" spans="4:30" s="2" customFormat="1" x14ac:dyDescent="0.2">
      <c r="D1063" s="1"/>
      <c r="J1063" s="1"/>
      <c r="K1063" s="1"/>
      <c r="L1063" s="1"/>
      <c r="M1063" s="1"/>
      <c r="N1063" s="5"/>
      <c r="Q1063" s="3"/>
      <c r="T1063" s="1"/>
      <c r="U1063" s="1"/>
      <c r="W1063" s="1"/>
      <c r="Y1063" s="7"/>
      <c r="Z1063" s="7"/>
      <c r="AA1063" s="30"/>
      <c r="AC1063" s="4"/>
      <c r="AD1063" s="4"/>
    </row>
    <row r="1064" spans="4:30" s="2" customFormat="1" x14ac:dyDescent="0.2">
      <c r="D1064" s="1"/>
      <c r="J1064" s="1"/>
      <c r="K1064" s="1"/>
      <c r="L1064" s="1"/>
      <c r="M1064" s="1"/>
      <c r="N1064" s="5"/>
      <c r="Q1064" s="3"/>
      <c r="T1064" s="1"/>
      <c r="U1064" s="1"/>
      <c r="W1064" s="1"/>
      <c r="Y1064" s="7"/>
      <c r="Z1064" s="7"/>
      <c r="AA1064" s="30"/>
      <c r="AC1064" s="4"/>
      <c r="AD1064" s="4"/>
    </row>
    <row r="1065" spans="4:30" s="2" customFormat="1" x14ac:dyDescent="0.2">
      <c r="D1065" s="1"/>
      <c r="J1065" s="1"/>
      <c r="K1065" s="1"/>
      <c r="L1065" s="1"/>
      <c r="M1065" s="1"/>
      <c r="N1065" s="5"/>
      <c r="Q1065" s="3"/>
      <c r="T1065" s="1"/>
      <c r="U1065" s="1"/>
      <c r="W1065" s="1"/>
      <c r="Y1065" s="7"/>
      <c r="Z1065" s="7"/>
      <c r="AA1065" s="30"/>
      <c r="AC1065" s="4"/>
      <c r="AD1065" s="4"/>
    </row>
    <row r="1066" spans="4:30" s="2" customFormat="1" x14ac:dyDescent="0.2">
      <c r="D1066" s="1"/>
      <c r="J1066" s="1"/>
      <c r="K1066" s="1"/>
      <c r="L1066" s="1"/>
      <c r="M1066" s="1"/>
      <c r="N1066" s="5"/>
      <c r="Q1066" s="3"/>
      <c r="T1066" s="1"/>
      <c r="U1066" s="1"/>
      <c r="W1066" s="1"/>
      <c r="Y1066" s="7"/>
      <c r="Z1066" s="7"/>
      <c r="AA1066" s="30"/>
      <c r="AC1066" s="4"/>
      <c r="AD1066" s="4"/>
    </row>
    <row r="1067" spans="4:30" s="2" customFormat="1" x14ac:dyDescent="0.2">
      <c r="D1067" s="1"/>
      <c r="J1067" s="1"/>
      <c r="K1067" s="1"/>
      <c r="L1067" s="1"/>
      <c r="M1067" s="1"/>
      <c r="N1067" s="5"/>
      <c r="Q1067" s="3"/>
      <c r="T1067" s="1"/>
      <c r="U1067" s="1"/>
      <c r="W1067" s="1"/>
      <c r="Y1067" s="7"/>
      <c r="Z1067" s="7"/>
      <c r="AA1067" s="30"/>
      <c r="AC1067" s="4"/>
      <c r="AD1067" s="4"/>
    </row>
    <row r="1068" spans="4:30" s="2" customFormat="1" x14ac:dyDescent="0.2">
      <c r="D1068" s="1"/>
      <c r="J1068" s="1"/>
      <c r="K1068" s="1"/>
      <c r="L1068" s="1"/>
      <c r="M1068" s="1"/>
      <c r="N1068" s="5"/>
      <c r="Q1068" s="3"/>
      <c r="T1068" s="1"/>
      <c r="U1068" s="1"/>
      <c r="W1068" s="1"/>
      <c r="Y1068" s="7"/>
      <c r="Z1068" s="7"/>
      <c r="AA1068" s="30"/>
      <c r="AC1068" s="4"/>
      <c r="AD1068" s="4"/>
    </row>
    <row r="1069" spans="4:30" s="2" customFormat="1" x14ac:dyDescent="0.2">
      <c r="D1069" s="1"/>
      <c r="J1069" s="1"/>
      <c r="K1069" s="1"/>
      <c r="L1069" s="1"/>
      <c r="M1069" s="1"/>
      <c r="N1069" s="5"/>
      <c r="Q1069" s="3"/>
      <c r="T1069" s="1"/>
      <c r="U1069" s="1"/>
      <c r="W1069" s="1"/>
      <c r="Y1069" s="7"/>
      <c r="Z1069" s="7"/>
      <c r="AA1069" s="30"/>
      <c r="AC1069" s="4"/>
      <c r="AD1069" s="4"/>
    </row>
    <row r="1070" spans="4:30" s="2" customFormat="1" x14ac:dyDescent="0.2">
      <c r="D1070" s="1"/>
      <c r="J1070" s="1"/>
      <c r="K1070" s="1"/>
      <c r="L1070" s="1"/>
      <c r="M1070" s="1"/>
      <c r="N1070" s="5"/>
      <c r="Q1070" s="3"/>
      <c r="T1070" s="1"/>
      <c r="U1070" s="1"/>
      <c r="W1070" s="1"/>
      <c r="Y1070" s="7"/>
      <c r="Z1070" s="7"/>
      <c r="AA1070" s="30"/>
      <c r="AC1070" s="4"/>
      <c r="AD1070" s="4"/>
    </row>
    <row r="1071" spans="4:30" s="2" customFormat="1" x14ac:dyDescent="0.2">
      <c r="D1071" s="1"/>
      <c r="J1071" s="1"/>
      <c r="K1071" s="1"/>
      <c r="L1071" s="1"/>
      <c r="M1071" s="1"/>
      <c r="N1071" s="5"/>
      <c r="Q1071" s="3"/>
      <c r="T1071" s="1"/>
      <c r="U1071" s="1"/>
      <c r="W1071" s="1"/>
      <c r="Y1071" s="7"/>
      <c r="Z1071" s="7"/>
      <c r="AA1071" s="30"/>
      <c r="AC1071" s="4"/>
      <c r="AD1071" s="4"/>
    </row>
    <row r="1072" spans="4:30" s="2" customFormat="1" x14ac:dyDescent="0.2">
      <c r="D1072" s="1"/>
      <c r="J1072" s="1"/>
      <c r="K1072" s="1"/>
      <c r="L1072" s="1"/>
      <c r="M1072" s="1"/>
      <c r="N1072" s="5"/>
      <c r="Q1072" s="3"/>
      <c r="T1072" s="1"/>
      <c r="U1072" s="1"/>
      <c r="W1072" s="1"/>
      <c r="Y1072" s="7"/>
      <c r="Z1072" s="7"/>
      <c r="AA1072" s="30"/>
      <c r="AC1072" s="4"/>
      <c r="AD1072" s="4"/>
    </row>
    <row r="1073" spans="4:30" s="2" customFormat="1" x14ac:dyDescent="0.2">
      <c r="D1073" s="1"/>
      <c r="J1073" s="1"/>
      <c r="K1073" s="1"/>
      <c r="L1073" s="1"/>
      <c r="M1073" s="1"/>
      <c r="N1073" s="5"/>
      <c r="Q1073" s="3"/>
      <c r="T1073" s="1"/>
      <c r="U1073" s="1"/>
      <c r="W1073" s="1"/>
      <c r="Y1073" s="7"/>
      <c r="Z1073" s="7"/>
      <c r="AA1073" s="30"/>
      <c r="AC1073" s="4"/>
      <c r="AD1073" s="4"/>
    </row>
    <row r="1074" spans="4:30" s="2" customFormat="1" x14ac:dyDescent="0.2">
      <c r="D1074" s="1"/>
      <c r="J1074" s="1"/>
      <c r="K1074" s="1"/>
      <c r="L1074" s="1"/>
      <c r="M1074" s="1"/>
      <c r="N1074" s="5"/>
      <c r="Q1074" s="3"/>
      <c r="T1074" s="1"/>
      <c r="U1074" s="1"/>
      <c r="W1074" s="1"/>
      <c r="Y1074" s="7"/>
      <c r="Z1074" s="7"/>
      <c r="AA1074" s="30"/>
      <c r="AC1074" s="4"/>
      <c r="AD1074" s="4"/>
    </row>
    <row r="1075" spans="4:30" s="2" customFormat="1" x14ac:dyDescent="0.2">
      <c r="D1075" s="1"/>
      <c r="J1075" s="1"/>
      <c r="K1075" s="1"/>
      <c r="L1075" s="1"/>
      <c r="M1075" s="1"/>
      <c r="N1075" s="5"/>
      <c r="Q1075" s="3"/>
      <c r="T1075" s="1"/>
      <c r="U1075" s="1"/>
      <c r="W1075" s="1"/>
      <c r="Y1075" s="7"/>
      <c r="Z1075" s="7"/>
      <c r="AA1075" s="30"/>
      <c r="AC1075" s="4"/>
      <c r="AD1075" s="4"/>
    </row>
    <row r="1076" spans="4:30" s="2" customFormat="1" x14ac:dyDescent="0.2">
      <c r="D1076" s="1"/>
      <c r="J1076" s="1"/>
      <c r="K1076" s="1"/>
      <c r="L1076" s="1"/>
      <c r="M1076" s="1"/>
      <c r="N1076" s="5"/>
      <c r="Q1076" s="3"/>
      <c r="T1076" s="1"/>
      <c r="U1076" s="1"/>
      <c r="W1076" s="1"/>
      <c r="Y1076" s="7"/>
      <c r="Z1076" s="7"/>
      <c r="AA1076" s="30"/>
      <c r="AC1076" s="4"/>
      <c r="AD1076" s="4"/>
    </row>
    <row r="1077" spans="4:30" s="2" customFormat="1" x14ac:dyDescent="0.2">
      <c r="D1077" s="1"/>
      <c r="J1077" s="1"/>
      <c r="K1077" s="1"/>
      <c r="L1077" s="1"/>
      <c r="M1077" s="1"/>
      <c r="N1077" s="5"/>
      <c r="Q1077" s="3"/>
      <c r="T1077" s="1"/>
      <c r="U1077" s="1"/>
      <c r="W1077" s="1"/>
      <c r="Y1077" s="7"/>
      <c r="Z1077" s="7"/>
      <c r="AA1077" s="30"/>
      <c r="AC1077" s="4"/>
      <c r="AD1077" s="4"/>
    </row>
    <row r="1078" spans="4:30" s="2" customFormat="1" x14ac:dyDescent="0.2">
      <c r="D1078" s="1"/>
      <c r="J1078" s="1"/>
      <c r="K1078" s="1"/>
      <c r="L1078" s="1"/>
      <c r="M1078" s="1"/>
      <c r="N1078" s="5"/>
      <c r="Q1078" s="3"/>
      <c r="T1078" s="1"/>
      <c r="U1078" s="1"/>
      <c r="W1078" s="1"/>
      <c r="Y1078" s="7"/>
      <c r="Z1078" s="7"/>
      <c r="AA1078" s="30"/>
      <c r="AC1078" s="4"/>
      <c r="AD1078" s="4"/>
    </row>
    <row r="1079" spans="4:30" s="2" customFormat="1" x14ac:dyDescent="0.2">
      <c r="D1079" s="1"/>
      <c r="J1079" s="1"/>
      <c r="K1079" s="1"/>
      <c r="L1079" s="1"/>
      <c r="M1079" s="1"/>
      <c r="N1079" s="5"/>
      <c r="Q1079" s="3"/>
      <c r="T1079" s="1"/>
      <c r="U1079" s="1"/>
      <c r="W1079" s="1"/>
      <c r="Y1079" s="7"/>
      <c r="Z1079" s="7"/>
      <c r="AA1079" s="30"/>
      <c r="AC1079" s="4"/>
      <c r="AD1079" s="4"/>
    </row>
    <row r="1080" spans="4:30" s="2" customFormat="1" x14ac:dyDescent="0.2">
      <c r="D1080" s="1"/>
      <c r="J1080" s="1"/>
      <c r="K1080" s="1"/>
      <c r="L1080" s="1"/>
      <c r="M1080" s="1"/>
      <c r="N1080" s="5"/>
      <c r="Q1080" s="3"/>
      <c r="T1080" s="1"/>
      <c r="U1080" s="1"/>
      <c r="W1080" s="1"/>
      <c r="Y1080" s="7"/>
      <c r="Z1080" s="7"/>
      <c r="AA1080" s="30"/>
      <c r="AC1080" s="4"/>
      <c r="AD1080" s="4"/>
    </row>
    <row r="1081" spans="4:30" s="2" customFormat="1" x14ac:dyDescent="0.2">
      <c r="D1081" s="1"/>
      <c r="J1081" s="1"/>
      <c r="K1081" s="1"/>
      <c r="L1081" s="1"/>
      <c r="M1081" s="1"/>
      <c r="N1081" s="5"/>
      <c r="Q1081" s="3"/>
      <c r="T1081" s="1"/>
      <c r="U1081" s="1"/>
      <c r="W1081" s="1"/>
      <c r="Y1081" s="7"/>
      <c r="Z1081" s="7"/>
      <c r="AA1081" s="30"/>
      <c r="AC1081" s="4"/>
      <c r="AD1081" s="4"/>
    </row>
    <row r="1082" spans="4:30" s="2" customFormat="1" x14ac:dyDescent="0.2">
      <c r="D1082" s="1"/>
      <c r="J1082" s="1"/>
      <c r="K1082" s="1"/>
      <c r="L1082" s="1"/>
      <c r="M1082" s="1"/>
      <c r="N1082" s="5"/>
      <c r="Q1082" s="3"/>
      <c r="T1082" s="1"/>
      <c r="U1082" s="1"/>
      <c r="W1082" s="1"/>
      <c r="Y1082" s="7"/>
      <c r="Z1082" s="7"/>
      <c r="AA1082" s="30"/>
      <c r="AC1082" s="4"/>
      <c r="AD1082" s="4"/>
    </row>
    <row r="1083" spans="4:30" s="2" customFormat="1" x14ac:dyDescent="0.2">
      <c r="D1083" s="1"/>
      <c r="J1083" s="1"/>
      <c r="K1083" s="1"/>
      <c r="L1083" s="1"/>
      <c r="M1083" s="1"/>
      <c r="N1083" s="5"/>
      <c r="Q1083" s="3"/>
      <c r="T1083" s="1"/>
      <c r="U1083" s="1"/>
      <c r="W1083" s="1"/>
      <c r="Y1083" s="7"/>
      <c r="Z1083" s="7"/>
      <c r="AA1083" s="30"/>
      <c r="AC1083" s="4"/>
      <c r="AD1083" s="4"/>
    </row>
    <row r="1084" spans="4:30" s="2" customFormat="1" x14ac:dyDescent="0.2">
      <c r="D1084" s="1"/>
      <c r="J1084" s="1"/>
      <c r="K1084" s="1"/>
      <c r="L1084" s="1"/>
      <c r="M1084" s="1"/>
      <c r="N1084" s="5"/>
      <c r="Q1084" s="3"/>
      <c r="T1084" s="1"/>
      <c r="U1084" s="1"/>
      <c r="W1084" s="1"/>
      <c r="Y1084" s="7"/>
      <c r="Z1084" s="7"/>
      <c r="AA1084" s="30"/>
      <c r="AC1084" s="4"/>
      <c r="AD1084" s="4"/>
    </row>
    <row r="1085" spans="4:30" s="2" customFormat="1" x14ac:dyDescent="0.2">
      <c r="D1085" s="1"/>
      <c r="J1085" s="1"/>
      <c r="K1085" s="1"/>
      <c r="L1085" s="1"/>
      <c r="M1085" s="1"/>
      <c r="N1085" s="5"/>
      <c r="Q1085" s="3"/>
      <c r="T1085" s="1"/>
      <c r="U1085" s="1"/>
      <c r="W1085" s="1"/>
      <c r="Y1085" s="7"/>
      <c r="Z1085" s="7"/>
      <c r="AA1085" s="30"/>
      <c r="AC1085" s="4"/>
      <c r="AD1085" s="4"/>
    </row>
    <row r="1086" spans="4:30" s="2" customFormat="1" x14ac:dyDescent="0.2">
      <c r="D1086" s="1"/>
      <c r="J1086" s="1"/>
      <c r="K1086" s="1"/>
      <c r="L1086" s="1"/>
      <c r="M1086" s="1"/>
      <c r="N1086" s="5"/>
      <c r="Q1086" s="3"/>
      <c r="T1086" s="1"/>
      <c r="U1086" s="1"/>
      <c r="W1086" s="1"/>
      <c r="Y1086" s="7"/>
      <c r="Z1086" s="7"/>
      <c r="AA1086" s="30"/>
      <c r="AC1086" s="4"/>
      <c r="AD1086" s="4"/>
    </row>
    <row r="1087" spans="4:30" s="2" customFormat="1" x14ac:dyDescent="0.2">
      <c r="D1087" s="1"/>
      <c r="J1087" s="1"/>
      <c r="K1087" s="1"/>
      <c r="L1087" s="1"/>
      <c r="M1087" s="1"/>
      <c r="N1087" s="5"/>
      <c r="Q1087" s="3"/>
      <c r="T1087" s="1"/>
      <c r="U1087" s="1"/>
      <c r="W1087" s="1"/>
      <c r="Y1087" s="7"/>
      <c r="Z1087" s="7"/>
      <c r="AA1087" s="30"/>
      <c r="AC1087" s="4"/>
      <c r="AD1087" s="4"/>
    </row>
    <row r="1088" spans="4:30" s="2" customFormat="1" x14ac:dyDescent="0.2">
      <c r="D1088" s="1"/>
      <c r="J1088" s="1"/>
      <c r="K1088" s="1"/>
      <c r="L1088" s="1"/>
      <c r="M1088" s="1"/>
      <c r="N1088" s="5"/>
      <c r="Q1088" s="3"/>
      <c r="T1088" s="1"/>
      <c r="U1088" s="1"/>
      <c r="W1088" s="1"/>
      <c r="Y1088" s="7"/>
      <c r="Z1088" s="7"/>
      <c r="AA1088" s="30"/>
      <c r="AC1088" s="4"/>
      <c r="AD1088" s="4"/>
    </row>
    <row r="1089" spans="4:30" s="2" customFormat="1" x14ac:dyDescent="0.2">
      <c r="D1089" s="1"/>
      <c r="J1089" s="1"/>
      <c r="K1089" s="1"/>
      <c r="L1089" s="1"/>
      <c r="M1089" s="1"/>
      <c r="N1089" s="5"/>
      <c r="Q1089" s="3"/>
      <c r="T1089" s="1"/>
      <c r="U1089" s="1"/>
      <c r="W1089" s="1"/>
      <c r="Y1089" s="7"/>
      <c r="Z1089" s="7"/>
      <c r="AA1089" s="30"/>
      <c r="AC1089" s="4"/>
      <c r="AD1089" s="4"/>
    </row>
    <row r="1090" spans="4:30" s="2" customFormat="1" x14ac:dyDescent="0.2">
      <c r="D1090" s="1"/>
      <c r="J1090" s="1"/>
      <c r="K1090" s="1"/>
      <c r="L1090" s="1"/>
      <c r="M1090" s="1"/>
      <c r="N1090" s="5"/>
      <c r="Q1090" s="3"/>
      <c r="T1090" s="1"/>
      <c r="U1090" s="1"/>
      <c r="W1090" s="1"/>
      <c r="Y1090" s="7"/>
      <c r="Z1090" s="7"/>
      <c r="AA1090" s="30"/>
      <c r="AC1090" s="4"/>
      <c r="AD1090" s="4"/>
    </row>
    <row r="1091" spans="4:30" s="2" customFormat="1" x14ac:dyDescent="0.2">
      <c r="D1091" s="1"/>
      <c r="J1091" s="1"/>
      <c r="K1091" s="1"/>
      <c r="L1091" s="1"/>
      <c r="M1091" s="1"/>
      <c r="N1091" s="5"/>
      <c r="Q1091" s="3"/>
      <c r="T1091" s="1"/>
      <c r="U1091" s="1"/>
      <c r="W1091" s="1"/>
      <c r="Y1091" s="7"/>
      <c r="Z1091" s="7"/>
      <c r="AA1091" s="30"/>
      <c r="AC1091" s="4"/>
      <c r="AD1091" s="4"/>
    </row>
    <row r="1092" spans="4:30" s="2" customFormat="1" x14ac:dyDescent="0.2">
      <c r="D1092" s="1"/>
      <c r="J1092" s="1"/>
      <c r="K1092" s="1"/>
      <c r="L1092" s="1"/>
      <c r="M1092" s="1"/>
      <c r="N1092" s="5"/>
      <c r="Q1092" s="3"/>
      <c r="T1092" s="1"/>
      <c r="U1092" s="1"/>
      <c r="W1092" s="1"/>
      <c r="Y1092" s="7"/>
      <c r="Z1092" s="7"/>
      <c r="AA1092" s="30"/>
      <c r="AC1092" s="4"/>
      <c r="AD1092" s="4"/>
    </row>
    <row r="1093" spans="4:30" s="2" customFormat="1" x14ac:dyDescent="0.2">
      <c r="D1093" s="1"/>
      <c r="J1093" s="1"/>
      <c r="K1093" s="1"/>
      <c r="L1093" s="1"/>
      <c r="M1093" s="1"/>
      <c r="N1093" s="5"/>
      <c r="Q1093" s="3"/>
      <c r="T1093" s="1"/>
      <c r="U1093" s="1"/>
      <c r="W1093" s="1"/>
      <c r="Y1093" s="7"/>
      <c r="Z1093" s="7"/>
      <c r="AA1093" s="30"/>
      <c r="AC1093" s="4"/>
      <c r="AD1093" s="4"/>
    </row>
    <row r="1094" spans="4:30" s="2" customFormat="1" x14ac:dyDescent="0.2">
      <c r="D1094" s="1"/>
      <c r="J1094" s="1"/>
      <c r="K1094" s="1"/>
      <c r="L1094" s="1"/>
      <c r="M1094" s="1"/>
      <c r="N1094" s="5"/>
      <c r="Q1094" s="3"/>
      <c r="T1094" s="1"/>
      <c r="U1094" s="1"/>
      <c r="W1094" s="1"/>
      <c r="Y1094" s="7"/>
      <c r="Z1094" s="7"/>
      <c r="AA1094" s="30"/>
      <c r="AC1094" s="4"/>
      <c r="AD1094" s="4"/>
    </row>
    <row r="1095" spans="4:30" s="2" customFormat="1" x14ac:dyDescent="0.2">
      <c r="D1095" s="1"/>
      <c r="J1095" s="1"/>
      <c r="K1095" s="1"/>
      <c r="L1095" s="1"/>
      <c r="M1095" s="1"/>
      <c r="N1095" s="5"/>
      <c r="Q1095" s="3"/>
      <c r="T1095" s="1"/>
      <c r="U1095" s="1"/>
      <c r="W1095" s="1"/>
      <c r="Y1095" s="7"/>
      <c r="Z1095" s="7"/>
      <c r="AA1095" s="30"/>
      <c r="AC1095" s="4"/>
      <c r="AD1095" s="4"/>
    </row>
    <row r="1096" spans="4:30" s="2" customFormat="1" x14ac:dyDescent="0.2">
      <c r="D1096" s="1"/>
      <c r="J1096" s="1"/>
      <c r="K1096" s="1"/>
      <c r="L1096" s="1"/>
      <c r="M1096" s="1"/>
      <c r="N1096" s="5"/>
      <c r="Q1096" s="3"/>
      <c r="T1096" s="1"/>
      <c r="U1096" s="1"/>
      <c r="W1096" s="1"/>
      <c r="Y1096" s="7"/>
      <c r="Z1096" s="7"/>
      <c r="AA1096" s="30"/>
      <c r="AC1096" s="4"/>
      <c r="AD1096" s="4"/>
    </row>
    <row r="1097" spans="4:30" s="2" customFormat="1" x14ac:dyDescent="0.2">
      <c r="D1097" s="1"/>
      <c r="J1097" s="1"/>
      <c r="K1097" s="1"/>
      <c r="L1097" s="1"/>
      <c r="M1097" s="1"/>
      <c r="N1097" s="5"/>
      <c r="Q1097" s="3"/>
      <c r="T1097" s="1"/>
      <c r="U1097" s="1"/>
      <c r="W1097" s="1"/>
      <c r="Y1097" s="7"/>
      <c r="Z1097" s="7"/>
      <c r="AA1097" s="30"/>
      <c r="AC1097" s="4"/>
      <c r="AD1097" s="4"/>
    </row>
    <row r="1098" spans="4:30" s="2" customFormat="1" x14ac:dyDescent="0.2">
      <c r="D1098" s="1"/>
      <c r="J1098" s="1"/>
      <c r="K1098" s="1"/>
      <c r="L1098" s="1"/>
      <c r="M1098" s="1"/>
      <c r="N1098" s="5"/>
      <c r="Q1098" s="3"/>
      <c r="T1098" s="1"/>
      <c r="U1098" s="1"/>
      <c r="W1098" s="1"/>
      <c r="Y1098" s="7"/>
      <c r="Z1098" s="7"/>
      <c r="AA1098" s="30"/>
      <c r="AC1098" s="4"/>
      <c r="AD1098" s="4"/>
    </row>
    <row r="1099" spans="4:30" s="2" customFormat="1" x14ac:dyDescent="0.2">
      <c r="D1099" s="1"/>
      <c r="J1099" s="1"/>
      <c r="K1099" s="1"/>
      <c r="L1099" s="1"/>
      <c r="M1099" s="1"/>
      <c r="N1099" s="5"/>
      <c r="Q1099" s="3"/>
      <c r="T1099" s="1"/>
      <c r="U1099" s="1"/>
      <c r="W1099" s="1"/>
      <c r="Y1099" s="7"/>
      <c r="Z1099" s="7"/>
      <c r="AA1099" s="30"/>
      <c r="AC1099" s="4"/>
      <c r="AD1099" s="4"/>
    </row>
    <row r="1100" spans="4:30" s="2" customFormat="1" x14ac:dyDescent="0.2">
      <c r="D1100" s="1"/>
      <c r="J1100" s="1"/>
      <c r="K1100" s="1"/>
      <c r="L1100" s="1"/>
      <c r="M1100" s="1"/>
      <c r="N1100" s="5"/>
      <c r="Q1100" s="3"/>
      <c r="T1100" s="1"/>
      <c r="U1100" s="1"/>
      <c r="W1100" s="1"/>
      <c r="Y1100" s="7"/>
      <c r="Z1100" s="7"/>
      <c r="AA1100" s="30"/>
      <c r="AC1100" s="4"/>
      <c r="AD1100" s="4"/>
    </row>
    <row r="1101" spans="4:30" s="2" customFormat="1" x14ac:dyDescent="0.2">
      <c r="D1101" s="1"/>
      <c r="J1101" s="1"/>
      <c r="K1101" s="1"/>
      <c r="L1101" s="1"/>
      <c r="M1101" s="1"/>
      <c r="N1101" s="5"/>
      <c r="Q1101" s="3"/>
      <c r="T1101" s="1"/>
      <c r="U1101" s="1"/>
      <c r="W1101" s="1"/>
      <c r="Y1101" s="7"/>
      <c r="Z1101" s="7"/>
      <c r="AA1101" s="30"/>
      <c r="AC1101" s="4"/>
      <c r="AD1101" s="4"/>
    </row>
    <row r="1102" spans="4:30" s="2" customFormat="1" x14ac:dyDescent="0.2">
      <c r="D1102" s="1"/>
      <c r="J1102" s="1"/>
      <c r="K1102" s="1"/>
      <c r="L1102" s="1"/>
      <c r="M1102" s="1"/>
      <c r="N1102" s="5"/>
      <c r="Q1102" s="3"/>
      <c r="T1102" s="1"/>
      <c r="U1102" s="1"/>
      <c r="W1102" s="1"/>
      <c r="Y1102" s="7"/>
      <c r="Z1102" s="7"/>
      <c r="AA1102" s="30"/>
      <c r="AC1102" s="4"/>
      <c r="AD1102" s="4"/>
    </row>
    <row r="1103" spans="4:30" s="2" customFormat="1" x14ac:dyDescent="0.2">
      <c r="D1103" s="1"/>
      <c r="J1103" s="1"/>
      <c r="K1103" s="1"/>
      <c r="L1103" s="1"/>
      <c r="M1103" s="1"/>
      <c r="N1103" s="5"/>
      <c r="Q1103" s="3"/>
      <c r="T1103" s="1"/>
      <c r="U1103" s="1"/>
      <c r="W1103" s="1"/>
      <c r="Y1103" s="7"/>
      <c r="Z1103" s="7"/>
      <c r="AA1103" s="30"/>
      <c r="AC1103" s="4"/>
      <c r="AD1103" s="4"/>
    </row>
    <row r="1104" spans="4:30" s="2" customFormat="1" x14ac:dyDescent="0.2">
      <c r="D1104" s="1"/>
      <c r="J1104" s="1"/>
      <c r="K1104" s="1"/>
      <c r="L1104" s="1"/>
      <c r="M1104" s="1"/>
      <c r="N1104" s="5"/>
      <c r="Q1104" s="3"/>
      <c r="T1104" s="1"/>
      <c r="U1104" s="1"/>
      <c r="W1104" s="1"/>
      <c r="Y1104" s="7"/>
      <c r="Z1104" s="7"/>
      <c r="AA1104" s="30"/>
      <c r="AC1104" s="4"/>
      <c r="AD1104" s="4"/>
    </row>
    <row r="1105" spans="4:30" s="2" customFormat="1" x14ac:dyDescent="0.2">
      <c r="D1105" s="1"/>
      <c r="J1105" s="1"/>
      <c r="K1105" s="1"/>
      <c r="L1105" s="1"/>
      <c r="M1105" s="1"/>
      <c r="N1105" s="5"/>
      <c r="Q1105" s="3"/>
      <c r="T1105" s="1"/>
      <c r="U1105" s="1"/>
      <c r="W1105" s="1"/>
      <c r="Y1105" s="7"/>
      <c r="Z1105" s="7"/>
      <c r="AA1105" s="30"/>
      <c r="AC1105" s="4"/>
      <c r="AD1105" s="4"/>
    </row>
    <row r="1106" spans="4:30" s="2" customFormat="1" x14ac:dyDescent="0.2">
      <c r="D1106" s="1"/>
      <c r="J1106" s="1"/>
      <c r="K1106" s="1"/>
      <c r="L1106" s="1"/>
      <c r="M1106" s="1"/>
      <c r="N1106" s="5"/>
      <c r="Q1106" s="3"/>
      <c r="T1106" s="1"/>
      <c r="U1106" s="1"/>
      <c r="W1106" s="1"/>
      <c r="Y1106" s="7"/>
      <c r="Z1106" s="7"/>
      <c r="AA1106" s="30"/>
      <c r="AC1106" s="4"/>
      <c r="AD1106" s="4"/>
    </row>
    <row r="1107" spans="4:30" s="2" customFormat="1" x14ac:dyDescent="0.2">
      <c r="D1107" s="1"/>
      <c r="J1107" s="1"/>
      <c r="K1107" s="1"/>
      <c r="L1107" s="1"/>
      <c r="M1107" s="1"/>
      <c r="N1107" s="5"/>
      <c r="Q1107" s="3"/>
      <c r="T1107" s="1"/>
      <c r="U1107" s="1"/>
      <c r="W1107" s="1"/>
      <c r="Y1107" s="7"/>
      <c r="Z1107" s="7"/>
      <c r="AA1107" s="30"/>
      <c r="AC1107" s="4"/>
      <c r="AD1107" s="4"/>
    </row>
    <row r="1108" spans="4:30" s="2" customFormat="1" x14ac:dyDescent="0.2">
      <c r="D1108" s="1"/>
      <c r="J1108" s="1"/>
      <c r="K1108" s="1"/>
      <c r="L1108" s="1"/>
      <c r="M1108" s="1"/>
      <c r="N1108" s="5"/>
      <c r="Q1108" s="3"/>
      <c r="T1108" s="1"/>
      <c r="U1108" s="1"/>
      <c r="W1108" s="1"/>
      <c r="Y1108" s="7"/>
      <c r="Z1108" s="7"/>
      <c r="AA1108" s="30"/>
      <c r="AC1108" s="4"/>
      <c r="AD1108" s="4"/>
    </row>
    <row r="1109" spans="4:30" s="2" customFormat="1" x14ac:dyDescent="0.2">
      <c r="D1109" s="1"/>
      <c r="J1109" s="1"/>
      <c r="K1109" s="1"/>
      <c r="L1109" s="1"/>
      <c r="M1109" s="1"/>
      <c r="N1109" s="5"/>
      <c r="Q1109" s="3"/>
      <c r="T1109" s="1"/>
      <c r="U1109" s="1"/>
      <c r="W1109" s="1"/>
      <c r="Y1109" s="7"/>
      <c r="Z1109" s="7"/>
      <c r="AA1109" s="30"/>
      <c r="AC1109" s="4"/>
      <c r="AD1109" s="4"/>
    </row>
    <row r="1110" spans="4:30" s="2" customFormat="1" x14ac:dyDescent="0.2">
      <c r="D1110" s="1"/>
      <c r="J1110" s="1"/>
      <c r="K1110" s="1"/>
      <c r="L1110" s="1"/>
      <c r="M1110" s="1"/>
      <c r="N1110" s="5"/>
      <c r="Q1110" s="3"/>
      <c r="T1110" s="1"/>
      <c r="U1110" s="1"/>
      <c r="W1110" s="1"/>
      <c r="Y1110" s="7"/>
      <c r="Z1110" s="7"/>
      <c r="AA1110" s="30"/>
      <c r="AC1110" s="4"/>
      <c r="AD1110" s="4"/>
    </row>
    <row r="1111" spans="4:30" s="2" customFormat="1" x14ac:dyDescent="0.2">
      <c r="D1111" s="1"/>
      <c r="J1111" s="1"/>
      <c r="K1111" s="1"/>
      <c r="L1111" s="1"/>
      <c r="M1111" s="1"/>
      <c r="N1111" s="5"/>
      <c r="Q1111" s="3"/>
      <c r="T1111" s="1"/>
      <c r="U1111" s="1"/>
      <c r="W1111" s="1"/>
      <c r="Y1111" s="7"/>
      <c r="Z1111" s="7"/>
      <c r="AA1111" s="30"/>
      <c r="AC1111" s="4"/>
      <c r="AD1111" s="4"/>
    </row>
    <row r="1112" spans="4:30" s="2" customFormat="1" x14ac:dyDescent="0.2">
      <c r="D1112" s="1"/>
      <c r="J1112" s="1"/>
      <c r="K1112" s="1"/>
      <c r="L1112" s="1"/>
      <c r="M1112" s="1"/>
      <c r="N1112" s="5"/>
      <c r="Q1112" s="3"/>
      <c r="T1112" s="1"/>
      <c r="U1112" s="1"/>
      <c r="W1112" s="1"/>
      <c r="Y1112" s="7"/>
      <c r="Z1112" s="7"/>
      <c r="AA1112" s="30"/>
      <c r="AC1112" s="4"/>
      <c r="AD1112" s="4"/>
    </row>
    <row r="1113" spans="4:30" s="2" customFormat="1" x14ac:dyDescent="0.2">
      <c r="D1113" s="1"/>
      <c r="J1113" s="1"/>
      <c r="K1113" s="1"/>
      <c r="L1113" s="1"/>
      <c r="M1113" s="1"/>
      <c r="N1113" s="5"/>
      <c r="Q1113" s="3"/>
      <c r="T1113" s="1"/>
      <c r="U1113" s="1"/>
      <c r="W1113" s="1"/>
      <c r="Y1113" s="7"/>
      <c r="Z1113" s="7"/>
      <c r="AA1113" s="30"/>
      <c r="AC1113" s="4"/>
      <c r="AD1113" s="4"/>
    </row>
    <row r="1114" spans="4:30" s="2" customFormat="1" x14ac:dyDescent="0.2">
      <c r="D1114" s="1"/>
      <c r="J1114" s="1"/>
      <c r="K1114" s="1"/>
      <c r="L1114" s="1"/>
      <c r="M1114" s="1"/>
      <c r="N1114" s="5"/>
      <c r="Q1114" s="3"/>
      <c r="T1114" s="1"/>
      <c r="U1114" s="1"/>
      <c r="W1114" s="1"/>
      <c r="Y1114" s="7"/>
      <c r="Z1114" s="7"/>
      <c r="AA1114" s="30"/>
      <c r="AC1114" s="4"/>
      <c r="AD1114" s="4"/>
    </row>
    <row r="1115" spans="4:30" s="2" customFormat="1" x14ac:dyDescent="0.2">
      <c r="D1115" s="1"/>
      <c r="J1115" s="1"/>
      <c r="K1115" s="1"/>
      <c r="L1115" s="1"/>
      <c r="M1115" s="1"/>
      <c r="N1115" s="5"/>
      <c r="Q1115" s="3"/>
      <c r="T1115" s="1"/>
      <c r="U1115" s="1"/>
      <c r="W1115" s="1"/>
      <c r="Y1115" s="7"/>
      <c r="Z1115" s="7"/>
      <c r="AA1115" s="30"/>
      <c r="AC1115" s="4"/>
      <c r="AD1115" s="4"/>
    </row>
    <row r="1116" spans="4:30" s="2" customFormat="1" x14ac:dyDescent="0.2">
      <c r="D1116" s="1"/>
      <c r="J1116" s="1"/>
      <c r="K1116" s="1"/>
      <c r="L1116" s="1"/>
      <c r="M1116" s="1"/>
      <c r="N1116" s="5"/>
      <c r="Q1116" s="3"/>
      <c r="T1116" s="1"/>
      <c r="U1116" s="1"/>
      <c r="W1116" s="1"/>
      <c r="Y1116" s="7"/>
      <c r="Z1116" s="7"/>
      <c r="AA1116" s="30"/>
      <c r="AC1116" s="4"/>
      <c r="AD1116" s="4"/>
    </row>
    <row r="1117" spans="4:30" s="2" customFormat="1" x14ac:dyDescent="0.2">
      <c r="D1117" s="1"/>
      <c r="J1117" s="1"/>
      <c r="K1117" s="1"/>
      <c r="L1117" s="1"/>
      <c r="M1117" s="1"/>
      <c r="N1117" s="5"/>
      <c r="Q1117" s="3"/>
      <c r="T1117" s="1"/>
      <c r="U1117" s="1"/>
      <c r="W1117" s="1"/>
      <c r="Y1117" s="7"/>
      <c r="Z1117" s="7"/>
      <c r="AA1117" s="30"/>
      <c r="AC1117" s="4"/>
      <c r="AD1117" s="4"/>
    </row>
    <row r="1118" spans="4:30" s="2" customFormat="1" x14ac:dyDescent="0.2">
      <c r="D1118" s="1"/>
      <c r="J1118" s="1"/>
      <c r="K1118" s="1"/>
      <c r="L1118" s="1"/>
      <c r="M1118" s="1"/>
      <c r="N1118" s="5"/>
      <c r="Q1118" s="3"/>
      <c r="T1118" s="1"/>
      <c r="U1118" s="1"/>
      <c r="W1118" s="1"/>
      <c r="Y1118" s="7"/>
      <c r="Z1118" s="7"/>
      <c r="AA1118" s="30"/>
      <c r="AC1118" s="4"/>
      <c r="AD1118" s="4"/>
    </row>
    <row r="1119" spans="4:30" s="2" customFormat="1" x14ac:dyDescent="0.2">
      <c r="D1119" s="1"/>
      <c r="J1119" s="1"/>
      <c r="K1119" s="1"/>
      <c r="L1119" s="1"/>
      <c r="M1119" s="1"/>
      <c r="N1119" s="5"/>
      <c r="Q1119" s="3"/>
      <c r="T1119" s="1"/>
      <c r="U1119" s="1"/>
      <c r="W1119" s="1"/>
      <c r="Y1119" s="7"/>
      <c r="Z1119" s="7"/>
      <c r="AA1119" s="30"/>
      <c r="AC1119" s="4"/>
      <c r="AD1119" s="4"/>
    </row>
    <row r="1120" spans="4:30" s="2" customFormat="1" x14ac:dyDescent="0.2">
      <c r="D1120" s="1"/>
      <c r="J1120" s="1"/>
      <c r="K1120" s="1"/>
      <c r="L1120" s="1"/>
      <c r="M1120" s="1"/>
      <c r="N1120" s="5"/>
      <c r="Q1120" s="3"/>
      <c r="T1120" s="1"/>
      <c r="U1120" s="1"/>
      <c r="W1120" s="1"/>
      <c r="Y1120" s="7"/>
      <c r="Z1120" s="7"/>
      <c r="AA1120" s="30"/>
      <c r="AC1120" s="4"/>
      <c r="AD1120" s="4"/>
    </row>
    <row r="1121" spans="4:30" s="2" customFormat="1" x14ac:dyDescent="0.2">
      <c r="D1121" s="1"/>
      <c r="J1121" s="1"/>
      <c r="K1121" s="1"/>
      <c r="L1121" s="1"/>
      <c r="M1121" s="1"/>
      <c r="N1121" s="5"/>
      <c r="Q1121" s="3"/>
      <c r="T1121" s="1"/>
      <c r="U1121" s="1"/>
      <c r="W1121" s="1"/>
      <c r="Y1121" s="7"/>
      <c r="Z1121" s="7"/>
      <c r="AA1121" s="30"/>
      <c r="AC1121" s="4"/>
      <c r="AD1121" s="4"/>
    </row>
    <row r="1122" spans="4:30" s="2" customFormat="1" x14ac:dyDescent="0.2">
      <c r="D1122" s="1"/>
      <c r="J1122" s="1"/>
      <c r="K1122" s="1"/>
      <c r="L1122" s="1"/>
      <c r="M1122" s="1"/>
      <c r="N1122" s="5"/>
      <c r="Q1122" s="3"/>
      <c r="T1122" s="1"/>
      <c r="U1122" s="1"/>
      <c r="W1122" s="1"/>
      <c r="Y1122" s="7"/>
      <c r="Z1122" s="7"/>
      <c r="AA1122" s="30"/>
      <c r="AC1122" s="4"/>
      <c r="AD1122" s="4"/>
    </row>
    <row r="1123" spans="4:30" s="2" customFormat="1" x14ac:dyDescent="0.2">
      <c r="D1123" s="1"/>
      <c r="J1123" s="1"/>
      <c r="K1123" s="1"/>
      <c r="L1123" s="1"/>
      <c r="M1123" s="1"/>
      <c r="N1123" s="5"/>
      <c r="Q1123" s="3"/>
      <c r="T1123" s="1"/>
      <c r="U1123" s="1"/>
      <c r="W1123" s="1"/>
      <c r="Y1123" s="7"/>
      <c r="Z1123" s="7"/>
      <c r="AA1123" s="30"/>
      <c r="AC1123" s="4"/>
      <c r="AD1123" s="4"/>
    </row>
    <row r="1124" spans="4:30" s="2" customFormat="1" x14ac:dyDescent="0.2">
      <c r="D1124" s="1"/>
      <c r="J1124" s="1"/>
      <c r="K1124" s="1"/>
      <c r="L1124" s="1"/>
      <c r="M1124" s="1"/>
      <c r="N1124" s="5"/>
      <c r="Q1124" s="3"/>
      <c r="T1124" s="1"/>
      <c r="U1124" s="1"/>
      <c r="W1124" s="1"/>
      <c r="Y1124" s="7"/>
      <c r="Z1124" s="7"/>
      <c r="AA1124" s="30"/>
      <c r="AC1124" s="4"/>
      <c r="AD1124" s="4"/>
    </row>
    <row r="1125" spans="4:30" s="2" customFormat="1" x14ac:dyDescent="0.2">
      <c r="D1125" s="1"/>
      <c r="J1125" s="1"/>
      <c r="K1125" s="1"/>
      <c r="L1125" s="1"/>
      <c r="M1125" s="1"/>
      <c r="N1125" s="5"/>
      <c r="Q1125" s="3"/>
      <c r="T1125" s="1"/>
      <c r="U1125" s="1"/>
      <c r="W1125" s="1"/>
      <c r="Y1125" s="7"/>
      <c r="Z1125" s="7"/>
      <c r="AA1125" s="30"/>
      <c r="AC1125" s="4"/>
      <c r="AD1125" s="4"/>
    </row>
    <row r="1126" spans="4:30" s="2" customFormat="1" x14ac:dyDescent="0.2">
      <c r="D1126" s="1"/>
      <c r="J1126" s="1"/>
      <c r="K1126" s="1"/>
      <c r="L1126" s="1"/>
      <c r="M1126" s="1"/>
      <c r="N1126" s="5"/>
      <c r="Q1126" s="3"/>
      <c r="T1126" s="1"/>
      <c r="U1126" s="1"/>
      <c r="W1126" s="1"/>
      <c r="Y1126" s="7"/>
      <c r="Z1126" s="7"/>
      <c r="AA1126" s="30"/>
      <c r="AC1126" s="4"/>
      <c r="AD1126" s="4"/>
    </row>
    <row r="1127" spans="4:30" s="2" customFormat="1" x14ac:dyDescent="0.2">
      <c r="D1127" s="1"/>
      <c r="J1127" s="1"/>
      <c r="K1127" s="1"/>
      <c r="L1127" s="1"/>
      <c r="M1127" s="1"/>
      <c r="N1127" s="5"/>
      <c r="Q1127" s="3"/>
      <c r="T1127" s="1"/>
      <c r="U1127" s="1"/>
      <c r="W1127" s="1"/>
      <c r="Y1127" s="7"/>
      <c r="Z1127" s="7"/>
      <c r="AA1127" s="30"/>
      <c r="AC1127" s="4"/>
      <c r="AD1127" s="4"/>
    </row>
    <row r="1128" spans="4:30" s="2" customFormat="1" x14ac:dyDescent="0.2">
      <c r="D1128" s="1"/>
      <c r="J1128" s="1"/>
      <c r="K1128" s="1"/>
      <c r="L1128" s="1"/>
      <c r="M1128" s="1"/>
      <c r="N1128" s="5"/>
      <c r="Q1128" s="3"/>
      <c r="T1128" s="1"/>
      <c r="U1128" s="1"/>
      <c r="W1128" s="1"/>
      <c r="Y1128" s="7"/>
      <c r="Z1128" s="7"/>
      <c r="AA1128" s="30"/>
      <c r="AC1128" s="4"/>
      <c r="AD1128" s="4"/>
    </row>
    <row r="1129" spans="4:30" s="2" customFormat="1" x14ac:dyDescent="0.2">
      <c r="D1129" s="1"/>
      <c r="J1129" s="1"/>
      <c r="K1129" s="1"/>
      <c r="L1129" s="1"/>
      <c r="M1129" s="1"/>
      <c r="N1129" s="5"/>
      <c r="Q1129" s="3"/>
      <c r="T1129" s="1"/>
      <c r="U1129" s="1"/>
      <c r="W1129" s="1"/>
      <c r="Y1129" s="7"/>
      <c r="Z1129" s="7"/>
      <c r="AA1129" s="30"/>
      <c r="AC1129" s="4"/>
      <c r="AD1129" s="4"/>
    </row>
    <row r="1130" spans="4:30" s="2" customFormat="1" x14ac:dyDescent="0.2">
      <c r="D1130" s="1"/>
      <c r="J1130" s="1"/>
      <c r="K1130" s="1"/>
      <c r="L1130" s="1"/>
      <c r="M1130" s="1"/>
      <c r="N1130" s="5"/>
      <c r="Q1130" s="3"/>
      <c r="T1130" s="1"/>
      <c r="U1130" s="1"/>
      <c r="W1130" s="1"/>
      <c r="Y1130" s="7"/>
      <c r="Z1130" s="7"/>
      <c r="AA1130" s="30"/>
      <c r="AC1130" s="4"/>
      <c r="AD1130" s="4"/>
    </row>
    <row r="1131" spans="4:30" s="2" customFormat="1" x14ac:dyDescent="0.2">
      <c r="D1131" s="1"/>
      <c r="J1131" s="1"/>
      <c r="K1131" s="1"/>
      <c r="L1131" s="1"/>
      <c r="M1131" s="1"/>
      <c r="N1131" s="5"/>
      <c r="Q1131" s="3"/>
      <c r="T1131" s="1"/>
      <c r="U1131" s="1"/>
      <c r="W1131" s="1"/>
      <c r="Y1131" s="7"/>
      <c r="Z1131" s="7"/>
      <c r="AA1131" s="30"/>
      <c r="AC1131" s="4"/>
      <c r="AD1131" s="4"/>
    </row>
    <row r="1132" spans="4:30" s="2" customFormat="1" x14ac:dyDescent="0.2">
      <c r="D1132" s="1"/>
      <c r="J1132" s="1"/>
      <c r="K1132" s="1"/>
      <c r="L1132" s="1"/>
      <c r="M1132" s="1"/>
      <c r="N1132" s="5"/>
      <c r="Q1132" s="3"/>
      <c r="T1132" s="1"/>
      <c r="U1132" s="1"/>
      <c r="W1132" s="1"/>
      <c r="Y1132" s="7"/>
      <c r="Z1132" s="7"/>
      <c r="AA1132" s="30"/>
      <c r="AC1132" s="4"/>
      <c r="AD1132" s="4"/>
    </row>
    <row r="1133" spans="4:30" s="2" customFormat="1" x14ac:dyDescent="0.2">
      <c r="D1133" s="1"/>
      <c r="J1133" s="1"/>
      <c r="K1133" s="1"/>
      <c r="L1133" s="1"/>
      <c r="M1133" s="1"/>
      <c r="N1133" s="5"/>
      <c r="Q1133" s="3"/>
      <c r="T1133" s="1"/>
      <c r="U1133" s="1"/>
      <c r="W1133" s="1"/>
      <c r="Y1133" s="7"/>
      <c r="Z1133" s="7"/>
      <c r="AA1133" s="30"/>
      <c r="AC1133" s="4"/>
      <c r="AD1133" s="4"/>
    </row>
    <row r="1134" spans="4:30" s="2" customFormat="1" x14ac:dyDescent="0.2">
      <c r="D1134" s="1"/>
      <c r="J1134" s="1"/>
      <c r="K1134" s="1"/>
      <c r="L1134" s="1"/>
      <c r="M1134" s="1"/>
      <c r="N1134" s="5"/>
      <c r="Q1134" s="3"/>
      <c r="T1134" s="1"/>
      <c r="U1134" s="1"/>
      <c r="W1134" s="1"/>
      <c r="Y1134" s="7"/>
      <c r="Z1134" s="7"/>
      <c r="AA1134" s="30"/>
      <c r="AC1134" s="4"/>
      <c r="AD1134" s="4"/>
    </row>
    <row r="1135" spans="4:30" s="2" customFormat="1" x14ac:dyDescent="0.2">
      <c r="D1135" s="1"/>
      <c r="J1135" s="1"/>
      <c r="K1135" s="1"/>
      <c r="L1135" s="1"/>
      <c r="M1135" s="1"/>
      <c r="N1135" s="5"/>
      <c r="Q1135" s="3"/>
      <c r="T1135" s="1"/>
      <c r="U1135" s="1"/>
      <c r="W1135" s="1"/>
      <c r="Y1135" s="7"/>
      <c r="Z1135" s="7"/>
      <c r="AA1135" s="30"/>
      <c r="AC1135" s="4"/>
      <c r="AD1135" s="4"/>
    </row>
    <row r="1136" spans="4:30" s="2" customFormat="1" x14ac:dyDescent="0.2">
      <c r="D1136" s="1"/>
      <c r="J1136" s="1"/>
      <c r="K1136" s="1"/>
      <c r="L1136" s="1"/>
      <c r="M1136" s="1"/>
      <c r="N1136" s="5"/>
      <c r="Q1136" s="3"/>
      <c r="T1136" s="1"/>
      <c r="U1136" s="1"/>
      <c r="W1136" s="1"/>
      <c r="Y1136" s="7"/>
      <c r="Z1136" s="7"/>
      <c r="AA1136" s="30"/>
      <c r="AC1136" s="4"/>
      <c r="AD1136" s="4"/>
    </row>
    <row r="1137" spans="4:30" s="2" customFormat="1" x14ac:dyDescent="0.2">
      <c r="D1137" s="1"/>
      <c r="J1137" s="1"/>
      <c r="K1137" s="1"/>
      <c r="L1137" s="1"/>
      <c r="M1137" s="1"/>
      <c r="N1137" s="5"/>
      <c r="Q1137" s="3"/>
      <c r="T1137" s="1"/>
      <c r="U1137" s="1"/>
      <c r="W1137" s="1"/>
      <c r="Y1137" s="7"/>
      <c r="Z1137" s="7"/>
      <c r="AA1137" s="30"/>
      <c r="AC1137" s="4"/>
      <c r="AD1137" s="4"/>
    </row>
    <row r="1138" spans="4:30" s="2" customFormat="1" x14ac:dyDescent="0.2">
      <c r="D1138" s="1"/>
      <c r="J1138" s="1"/>
      <c r="K1138" s="1"/>
      <c r="L1138" s="1"/>
      <c r="M1138" s="1"/>
      <c r="N1138" s="5"/>
      <c r="Q1138" s="3"/>
      <c r="T1138" s="1"/>
      <c r="U1138" s="1"/>
      <c r="W1138" s="1"/>
      <c r="Y1138" s="7"/>
      <c r="Z1138" s="7"/>
      <c r="AA1138" s="30"/>
      <c r="AC1138" s="4"/>
      <c r="AD1138" s="4"/>
    </row>
    <row r="1139" spans="4:30" s="2" customFormat="1" x14ac:dyDescent="0.2">
      <c r="D1139" s="1"/>
      <c r="J1139" s="1"/>
      <c r="K1139" s="1"/>
      <c r="L1139" s="1"/>
      <c r="M1139" s="1"/>
      <c r="N1139" s="5"/>
      <c r="Q1139" s="3"/>
      <c r="T1139" s="1"/>
      <c r="U1139" s="1"/>
      <c r="W1139" s="1"/>
      <c r="Y1139" s="7"/>
      <c r="Z1139" s="7"/>
      <c r="AA1139" s="30"/>
      <c r="AC1139" s="4"/>
      <c r="AD1139" s="4"/>
    </row>
    <row r="1140" spans="4:30" s="2" customFormat="1" x14ac:dyDescent="0.2">
      <c r="D1140" s="1"/>
      <c r="J1140" s="1"/>
      <c r="K1140" s="1"/>
      <c r="L1140" s="1"/>
      <c r="M1140" s="1"/>
      <c r="N1140" s="5"/>
      <c r="Q1140" s="3"/>
      <c r="T1140" s="1"/>
      <c r="U1140" s="1"/>
      <c r="W1140" s="1"/>
      <c r="Y1140" s="7"/>
      <c r="Z1140" s="7"/>
      <c r="AA1140" s="30"/>
      <c r="AC1140" s="4"/>
      <c r="AD1140" s="4"/>
    </row>
    <row r="1141" spans="4:30" s="2" customFormat="1" x14ac:dyDescent="0.2">
      <c r="D1141" s="1"/>
      <c r="J1141" s="1"/>
      <c r="K1141" s="1"/>
      <c r="L1141" s="1"/>
      <c r="M1141" s="1"/>
      <c r="N1141" s="5"/>
      <c r="Q1141" s="3"/>
      <c r="T1141" s="1"/>
      <c r="U1141" s="1"/>
      <c r="W1141" s="1"/>
      <c r="Y1141" s="7"/>
      <c r="Z1141" s="7"/>
      <c r="AA1141" s="30"/>
      <c r="AC1141" s="4"/>
      <c r="AD1141" s="4"/>
    </row>
    <row r="1142" spans="4:30" s="2" customFormat="1" x14ac:dyDescent="0.2">
      <c r="D1142" s="1"/>
      <c r="J1142" s="1"/>
      <c r="K1142" s="1"/>
      <c r="L1142" s="1"/>
      <c r="M1142" s="1"/>
      <c r="N1142" s="5"/>
      <c r="Q1142" s="3"/>
      <c r="T1142" s="1"/>
      <c r="U1142" s="1"/>
      <c r="W1142" s="1"/>
      <c r="Y1142" s="7"/>
      <c r="Z1142" s="7"/>
      <c r="AA1142" s="30"/>
      <c r="AC1142" s="4"/>
      <c r="AD1142" s="4"/>
    </row>
    <row r="1143" spans="4:30" s="2" customFormat="1" x14ac:dyDescent="0.2">
      <c r="D1143" s="1"/>
      <c r="J1143" s="1"/>
      <c r="K1143" s="1"/>
      <c r="L1143" s="1"/>
      <c r="M1143" s="1"/>
      <c r="N1143" s="5"/>
      <c r="Q1143" s="3"/>
      <c r="T1143" s="1"/>
      <c r="U1143" s="1"/>
      <c r="W1143" s="1"/>
      <c r="Y1143" s="7"/>
      <c r="Z1143" s="7"/>
      <c r="AA1143" s="30"/>
      <c r="AC1143" s="4"/>
      <c r="AD1143" s="4"/>
    </row>
    <row r="1144" spans="4:30" s="2" customFormat="1" x14ac:dyDescent="0.2">
      <c r="D1144" s="1"/>
      <c r="J1144" s="1"/>
      <c r="K1144" s="1"/>
      <c r="L1144" s="1"/>
      <c r="M1144" s="1"/>
      <c r="N1144" s="5"/>
      <c r="Q1144" s="3"/>
      <c r="T1144" s="1"/>
      <c r="U1144" s="1"/>
      <c r="W1144" s="1"/>
      <c r="Y1144" s="7"/>
      <c r="Z1144" s="7"/>
      <c r="AA1144" s="30"/>
      <c r="AC1144" s="4"/>
      <c r="AD1144" s="4"/>
    </row>
    <row r="1145" spans="4:30" s="2" customFormat="1" x14ac:dyDescent="0.2">
      <c r="D1145" s="1"/>
      <c r="J1145" s="1"/>
      <c r="K1145" s="1"/>
      <c r="L1145" s="1"/>
      <c r="M1145" s="1"/>
      <c r="N1145" s="5"/>
      <c r="Q1145" s="3"/>
      <c r="T1145" s="1"/>
      <c r="U1145" s="1"/>
      <c r="W1145" s="1"/>
      <c r="Y1145" s="7"/>
      <c r="Z1145" s="7"/>
      <c r="AA1145" s="30"/>
      <c r="AC1145" s="4"/>
      <c r="AD1145" s="4"/>
    </row>
    <row r="1146" spans="4:30" s="2" customFormat="1" x14ac:dyDescent="0.2">
      <c r="D1146" s="1"/>
      <c r="J1146" s="1"/>
      <c r="K1146" s="1"/>
      <c r="L1146" s="1"/>
      <c r="M1146" s="1"/>
      <c r="N1146" s="5"/>
      <c r="Q1146" s="3"/>
      <c r="T1146" s="1"/>
      <c r="U1146" s="1"/>
      <c r="W1146" s="1"/>
      <c r="Y1146" s="7"/>
      <c r="Z1146" s="7"/>
      <c r="AA1146" s="30"/>
      <c r="AC1146" s="4"/>
      <c r="AD1146" s="4"/>
    </row>
    <row r="1147" spans="4:30" s="2" customFormat="1" x14ac:dyDescent="0.2">
      <c r="D1147" s="1"/>
      <c r="J1147" s="1"/>
      <c r="K1147" s="1"/>
      <c r="L1147" s="1"/>
      <c r="M1147" s="1"/>
      <c r="N1147" s="5"/>
      <c r="Q1147" s="3"/>
      <c r="T1147" s="1"/>
      <c r="U1147" s="1"/>
      <c r="W1147" s="1"/>
      <c r="Y1147" s="7"/>
      <c r="Z1147" s="7"/>
      <c r="AA1147" s="30"/>
      <c r="AC1147" s="4"/>
      <c r="AD1147" s="4"/>
    </row>
    <row r="1148" spans="4:30" s="2" customFormat="1" x14ac:dyDescent="0.2">
      <c r="D1148" s="1"/>
      <c r="J1148" s="1"/>
      <c r="K1148" s="1"/>
      <c r="L1148" s="1"/>
      <c r="M1148" s="1"/>
      <c r="N1148" s="5"/>
      <c r="Q1148" s="3"/>
      <c r="T1148" s="1"/>
      <c r="U1148" s="1"/>
      <c r="W1148" s="1"/>
      <c r="Y1148" s="7"/>
      <c r="Z1148" s="7"/>
      <c r="AA1148" s="30"/>
      <c r="AC1148" s="4"/>
      <c r="AD1148" s="4"/>
    </row>
    <row r="1149" spans="4:30" s="2" customFormat="1" x14ac:dyDescent="0.2">
      <c r="D1149" s="1"/>
      <c r="J1149" s="1"/>
      <c r="K1149" s="1"/>
      <c r="L1149" s="1"/>
      <c r="M1149" s="1"/>
      <c r="N1149" s="5"/>
      <c r="Q1149" s="3"/>
      <c r="T1149" s="1"/>
      <c r="U1149" s="1"/>
      <c r="W1149" s="1"/>
      <c r="Y1149" s="7"/>
      <c r="Z1149" s="7"/>
      <c r="AA1149" s="30"/>
      <c r="AC1149" s="4"/>
      <c r="AD1149" s="4"/>
    </row>
    <row r="1150" spans="4:30" s="2" customFormat="1" x14ac:dyDescent="0.2">
      <c r="D1150" s="1"/>
      <c r="J1150" s="1"/>
      <c r="K1150" s="1"/>
      <c r="L1150" s="1"/>
      <c r="M1150" s="1"/>
      <c r="N1150" s="5"/>
      <c r="Q1150" s="3"/>
      <c r="T1150" s="1"/>
      <c r="U1150" s="1"/>
      <c r="W1150" s="1"/>
      <c r="Y1150" s="7"/>
      <c r="Z1150" s="7"/>
      <c r="AA1150" s="30"/>
      <c r="AC1150" s="4"/>
      <c r="AD1150" s="4"/>
    </row>
    <row r="1151" spans="4:30" s="2" customFormat="1" x14ac:dyDescent="0.2">
      <c r="D1151" s="1"/>
      <c r="J1151" s="1"/>
      <c r="K1151" s="1"/>
      <c r="L1151" s="1"/>
      <c r="M1151" s="1"/>
      <c r="N1151" s="5"/>
      <c r="Q1151" s="3"/>
      <c r="T1151" s="1"/>
      <c r="U1151" s="1"/>
      <c r="W1151" s="1"/>
      <c r="Y1151" s="7"/>
      <c r="Z1151" s="7"/>
      <c r="AA1151" s="30"/>
      <c r="AC1151" s="4"/>
      <c r="AD1151" s="4"/>
    </row>
    <row r="1152" spans="4:30" s="2" customFormat="1" x14ac:dyDescent="0.2">
      <c r="D1152" s="1"/>
      <c r="J1152" s="1"/>
      <c r="K1152" s="1"/>
      <c r="L1152" s="1"/>
      <c r="M1152" s="1"/>
      <c r="N1152" s="5"/>
      <c r="Q1152" s="3"/>
      <c r="T1152" s="1"/>
      <c r="U1152" s="1"/>
      <c r="W1152" s="1"/>
      <c r="Y1152" s="7"/>
      <c r="Z1152" s="7"/>
      <c r="AA1152" s="30"/>
      <c r="AC1152" s="4"/>
      <c r="AD1152" s="4"/>
    </row>
    <row r="1153" spans="4:30" s="2" customFormat="1" x14ac:dyDescent="0.2">
      <c r="D1153" s="1"/>
      <c r="J1153" s="1"/>
      <c r="K1153" s="1"/>
      <c r="L1153" s="1"/>
      <c r="M1153" s="1"/>
      <c r="N1153" s="5"/>
      <c r="Q1153" s="3"/>
      <c r="T1153" s="1"/>
      <c r="U1153" s="1"/>
      <c r="W1153" s="1"/>
      <c r="Y1153" s="7"/>
      <c r="Z1153" s="7"/>
      <c r="AA1153" s="30"/>
      <c r="AC1153" s="4"/>
      <c r="AD1153" s="4"/>
    </row>
    <row r="1154" spans="4:30" s="2" customFormat="1" x14ac:dyDescent="0.2">
      <c r="D1154" s="1"/>
      <c r="J1154" s="1"/>
      <c r="K1154" s="1"/>
      <c r="L1154" s="1"/>
      <c r="M1154" s="1"/>
      <c r="N1154" s="5"/>
      <c r="Q1154" s="3"/>
      <c r="T1154" s="1"/>
      <c r="U1154" s="1"/>
      <c r="W1154" s="1"/>
      <c r="Y1154" s="7"/>
      <c r="Z1154" s="7"/>
      <c r="AA1154" s="30"/>
      <c r="AC1154" s="4"/>
      <c r="AD1154" s="4"/>
    </row>
    <row r="1155" spans="4:30" s="2" customFormat="1" x14ac:dyDescent="0.2">
      <c r="D1155" s="1"/>
      <c r="J1155" s="1"/>
      <c r="K1155" s="1"/>
      <c r="L1155" s="1"/>
      <c r="M1155" s="1"/>
      <c r="N1155" s="5"/>
      <c r="Q1155" s="3"/>
      <c r="T1155" s="1"/>
      <c r="U1155" s="1"/>
      <c r="W1155" s="1"/>
      <c r="Y1155" s="7"/>
      <c r="Z1155" s="7"/>
      <c r="AA1155" s="30"/>
      <c r="AC1155" s="4"/>
      <c r="AD1155" s="4"/>
    </row>
    <row r="1156" spans="4:30" s="2" customFormat="1" x14ac:dyDescent="0.2">
      <c r="D1156" s="1"/>
      <c r="J1156" s="1"/>
      <c r="K1156" s="1"/>
      <c r="L1156" s="1"/>
      <c r="M1156" s="1"/>
      <c r="N1156" s="5"/>
      <c r="Q1156" s="3"/>
      <c r="T1156" s="1"/>
      <c r="U1156" s="1"/>
      <c r="W1156" s="1"/>
      <c r="Y1156" s="7"/>
      <c r="Z1156" s="7"/>
      <c r="AA1156" s="30"/>
      <c r="AC1156" s="4"/>
      <c r="AD1156" s="4"/>
    </row>
    <row r="1157" spans="4:30" s="2" customFormat="1" x14ac:dyDescent="0.2">
      <c r="D1157" s="1"/>
      <c r="J1157" s="1"/>
      <c r="K1157" s="1"/>
      <c r="L1157" s="1"/>
      <c r="M1157" s="1"/>
      <c r="N1157" s="5"/>
      <c r="Q1157" s="3"/>
      <c r="T1157" s="1"/>
      <c r="U1157" s="1"/>
      <c r="W1157" s="1"/>
      <c r="Y1157" s="7"/>
      <c r="Z1157" s="7"/>
      <c r="AA1157" s="30"/>
      <c r="AC1157" s="4"/>
      <c r="AD1157" s="4"/>
    </row>
    <row r="1158" spans="4:30" s="2" customFormat="1" x14ac:dyDescent="0.2">
      <c r="D1158" s="1"/>
      <c r="J1158" s="1"/>
      <c r="K1158" s="1"/>
      <c r="L1158" s="1"/>
      <c r="M1158" s="1"/>
      <c r="N1158" s="5"/>
      <c r="Q1158" s="3"/>
      <c r="T1158" s="1"/>
      <c r="U1158" s="1"/>
      <c r="W1158" s="1"/>
      <c r="Y1158" s="7"/>
      <c r="Z1158" s="7"/>
      <c r="AA1158" s="30"/>
      <c r="AC1158" s="4"/>
      <c r="AD1158" s="4"/>
    </row>
    <row r="1159" spans="4:30" s="2" customFormat="1" x14ac:dyDescent="0.2">
      <c r="D1159" s="1"/>
      <c r="J1159" s="1"/>
      <c r="K1159" s="1"/>
      <c r="L1159" s="1"/>
      <c r="M1159" s="1"/>
      <c r="N1159" s="5"/>
      <c r="Q1159" s="3"/>
      <c r="T1159" s="1"/>
      <c r="U1159" s="1"/>
      <c r="W1159" s="1"/>
      <c r="Y1159" s="7"/>
      <c r="Z1159" s="7"/>
      <c r="AA1159" s="30"/>
      <c r="AC1159" s="4"/>
      <c r="AD1159" s="4"/>
    </row>
    <row r="1160" spans="4:30" s="2" customFormat="1" x14ac:dyDescent="0.2">
      <c r="D1160" s="1"/>
      <c r="J1160" s="1"/>
      <c r="K1160" s="1"/>
      <c r="L1160" s="1"/>
      <c r="M1160" s="1"/>
      <c r="N1160" s="5"/>
      <c r="Q1160" s="3"/>
      <c r="T1160" s="1"/>
      <c r="U1160" s="1"/>
      <c r="W1160" s="1"/>
      <c r="Y1160" s="7"/>
      <c r="Z1160" s="7"/>
      <c r="AA1160" s="30"/>
      <c r="AC1160" s="4"/>
      <c r="AD1160" s="4"/>
    </row>
    <row r="1161" spans="4:30" s="2" customFormat="1" x14ac:dyDescent="0.2">
      <c r="D1161" s="1"/>
      <c r="J1161" s="1"/>
      <c r="K1161" s="1"/>
      <c r="L1161" s="1"/>
      <c r="M1161" s="1"/>
      <c r="N1161" s="5"/>
      <c r="Q1161" s="3"/>
      <c r="T1161" s="1"/>
      <c r="U1161" s="1"/>
      <c r="W1161" s="1"/>
      <c r="Y1161" s="7"/>
      <c r="Z1161" s="7"/>
      <c r="AA1161" s="30"/>
      <c r="AC1161" s="4"/>
      <c r="AD1161" s="4"/>
    </row>
    <row r="1162" spans="4:30" s="2" customFormat="1" x14ac:dyDescent="0.2">
      <c r="D1162" s="1"/>
      <c r="J1162" s="1"/>
      <c r="K1162" s="1"/>
      <c r="L1162" s="1"/>
      <c r="M1162" s="1"/>
      <c r="N1162" s="5"/>
      <c r="Q1162" s="3"/>
      <c r="T1162" s="1"/>
      <c r="U1162" s="1"/>
      <c r="W1162" s="1"/>
      <c r="Y1162" s="7"/>
      <c r="Z1162" s="7"/>
      <c r="AA1162" s="30"/>
      <c r="AC1162" s="4"/>
      <c r="AD1162" s="4"/>
    </row>
    <row r="1163" spans="4:30" s="2" customFormat="1" x14ac:dyDescent="0.2">
      <c r="D1163" s="1"/>
      <c r="J1163" s="1"/>
      <c r="K1163" s="1"/>
      <c r="L1163" s="1"/>
      <c r="M1163" s="1"/>
      <c r="N1163" s="5"/>
      <c r="Q1163" s="3"/>
      <c r="T1163" s="1"/>
      <c r="U1163" s="1"/>
      <c r="W1163" s="1"/>
      <c r="Y1163" s="7"/>
      <c r="Z1163" s="7"/>
      <c r="AA1163" s="30"/>
      <c r="AC1163" s="4"/>
      <c r="AD1163" s="4"/>
    </row>
    <row r="1164" spans="4:30" s="2" customFormat="1" x14ac:dyDescent="0.2">
      <c r="D1164" s="1"/>
      <c r="J1164" s="1"/>
      <c r="K1164" s="1"/>
      <c r="L1164" s="1"/>
      <c r="M1164" s="1"/>
      <c r="N1164" s="5"/>
      <c r="Q1164" s="3"/>
      <c r="T1164" s="1"/>
      <c r="U1164" s="1"/>
      <c r="W1164" s="1"/>
      <c r="Y1164" s="7"/>
      <c r="Z1164" s="7"/>
      <c r="AA1164" s="30"/>
      <c r="AC1164" s="4"/>
      <c r="AD1164" s="4"/>
    </row>
    <row r="1165" spans="4:30" s="2" customFormat="1" x14ac:dyDescent="0.2">
      <c r="D1165" s="1"/>
      <c r="J1165" s="1"/>
      <c r="K1165" s="1"/>
      <c r="L1165" s="1"/>
      <c r="M1165" s="1"/>
      <c r="N1165" s="5"/>
      <c r="Q1165" s="3"/>
      <c r="T1165" s="1"/>
      <c r="U1165" s="1"/>
      <c r="W1165" s="1"/>
      <c r="Y1165" s="7"/>
      <c r="Z1165" s="7"/>
      <c r="AA1165" s="30"/>
      <c r="AC1165" s="4"/>
      <c r="AD1165" s="4"/>
    </row>
    <row r="1166" spans="4:30" s="2" customFormat="1" x14ac:dyDescent="0.2">
      <c r="D1166" s="1"/>
      <c r="J1166" s="1"/>
      <c r="K1166" s="1"/>
      <c r="L1166" s="1"/>
      <c r="M1166" s="1"/>
      <c r="N1166" s="5"/>
      <c r="Q1166" s="3"/>
      <c r="T1166" s="1"/>
      <c r="U1166" s="1"/>
      <c r="W1166" s="1"/>
      <c r="Y1166" s="7"/>
      <c r="Z1166" s="7"/>
      <c r="AA1166" s="30"/>
      <c r="AC1166" s="4"/>
      <c r="AD1166" s="4"/>
    </row>
    <row r="1167" spans="4:30" s="2" customFormat="1" x14ac:dyDescent="0.2">
      <c r="D1167" s="1"/>
      <c r="J1167" s="1"/>
      <c r="K1167" s="1"/>
      <c r="L1167" s="1"/>
      <c r="M1167" s="1"/>
      <c r="N1167" s="5"/>
      <c r="Q1167" s="3"/>
      <c r="T1167" s="1"/>
      <c r="U1167" s="1"/>
      <c r="W1167" s="1"/>
      <c r="Y1167" s="7"/>
      <c r="Z1167" s="7"/>
      <c r="AA1167" s="30"/>
      <c r="AC1167" s="4"/>
      <c r="AD1167" s="4"/>
    </row>
    <row r="1168" spans="4:30" s="2" customFormat="1" x14ac:dyDescent="0.2">
      <c r="D1168" s="1"/>
      <c r="J1168" s="1"/>
      <c r="K1168" s="1"/>
      <c r="L1168" s="1"/>
      <c r="M1168" s="1"/>
      <c r="N1168" s="5"/>
      <c r="Q1168" s="3"/>
      <c r="T1168" s="1"/>
      <c r="U1168" s="1"/>
      <c r="W1168" s="1"/>
      <c r="Y1168" s="7"/>
      <c r="Z1168" s="7"/>
      <c r="AA1168" s="30"/>
      <c r="AC1168" s="4"/>
      <c r="AD1168" s="4"/>
    </row>
    <row r="1169" spans="4:30" s="2" customFormat="1" x14ac:dyDescent="0.2">
      <c r="D1169" s="1"/>
      <c r="J1169" s="1"/>
      <c r="K1169" s="1"/>
      <c r="L1169" s="1"/>
      <c r="M1169" s="1"/>
      <c r="N1169" s="5"/>
      <c r="Q1169" s="3"/>
      <c r="T1169" s="1"/>
      <c r="U1169" s="1"/>
      <c r="W1169" s="1"/>
      <c r="Y1169" s="7"/>
      <c r="Z1169" s="7"/>
      <c r="AA1169" s="30"/>
      <c r="AC1169" s="4"/>
      <c r="AD1169" s="4"/>
    </row>
    <row r="1170" spans="4:30" s="2" customFormat="1" x14ac:dyDescent="0.2">
      <c r="D1170" s="1"/>
      <c r="J1170" s="1"/>
      <c r="K1170" s="1"/>
      <c r="L1170" s="1"/>
      <c r="M1170" s="1"/>
      <c r="N1170" s="5"/>
      <c r="Q1170" s="3"/>
      <c r="T1170" s="1"/>
      <c r="U1170" s="1"/>
      <c r="W1170" s="1"/>
      <c r="Y1170" s="7"/>
      <c r="Z1170" s="7"/>
      <c r="AA1170" s="30"/>
      <c r="AC1170" s="4"/>
      <c r="AD1170" s="4"/>
    </row>
    <row r="1171" spans="4:30" s="2" customFormat="1" x14ac:dyDescent="0.2">
      <c r="D1171" s="1"/>
      <c r="J1171" s="1"/>
      <c r="K1171" s="1"/>
      <c r="L1171" s="1"/>
      <c r="M1171" s="1"/>
      <c r="N1171" s="5"/>
      <c r="Q1171" s="3"/>
      <c r="T1171" s="1"/>
      <c r="U1171" s="1"/>
      <c r="W1171" s="1"/>
      <c r="Y1171" s="7"/>
      <c r="Z1171" s="7"/>
      <c r="AA1171" s="30"/>
      <c r="AC1171" s="4"/>
      <c r="AD1171" s="4"/>
    </row>
    <row r="1172" spans="4:30" s="2" customFormat="1" x14ac:dyDescent="0.2">
      <c r="D1172" s="1"/>
      <c r="J1172" s="1"/>
      <c r="K1172" s="1"/>
      <c r="L1172" s="1"/>
      <c r="M1172" s="1"/>
      <c r="N1172" s="5"/>
      <c r="Q1172" s="3"/>
      <c r="T1172" s="1"/>
      <c r="U1172" s="1"/>
      <c r="W1172" s="1"/>
      <c r="Y1172" s="7"/>
      <c r="Z1172" s="7"/>
      <c r="AA1172" s="30"/>
      <c r="AC1172" s="4"/>
      <c r="AD1172" s="4"/>
    </row>
    <row r="1173" spans="4:30" s="2" customFormat="1" x14ac:dyDescent="0.2">
      <c r="D1173" s="1"/>
      <c r="J1173" s="1"/>
      <c r="K1173" s="1"/>
      <c r="L1173" s="1"/>
      <c r="M1173" s="1"/>
      <c r="N1173" s="5"/>
      <c r="Q1173" s="3"/>
      <c r="T1173" s="1"/>
      <c r="U1173" s="1"/>
      <c r="W1173" s="1"/>
      <c r="Y1173" s="7"/>
      <c r="Z1173" s="7"/>
      <c r="AA1173" s="30"/>
      <c r="AC1173" s="4"/>
      <c r="AD1173" s="4"/>
    </row>
    <row r="1174" spans="4:30" s="2" customFormat="1" x14ac:dyDescent="0.2">
      <c r="D1174" s="1"/>
      <c r="J1174" s="1"/>
      <c r="K1174" s="1"/>
      <c r="L1174" s="1"/>
      <c r="M1174" s="1"/>
      <c r="N1174" s="5"/>
      <c r="Q1174" s="3"/>
      <c r="T1174" s="1"/>
      <c r="U1174" s="1"/>
      <c r="W1174" s="1"/>
      <c r="Y1174" s="7"/>
      <c r="Z1174" s="7"/>
      <c r="AA1174" s="30"/>
      <c r="AC1174" s="4"/>
      <c r="AD1174" s="4"/>
    </row>
    <row r="1175" spans="4:30" s="2" customFormat="1" x14ac:dyDescent="0.2">
      <c r="D1175" s="1"/>
      <c r="J1175" s="1"/>
      <c r="K1175" s="1"/>
      <c r="L1175" s="1"/>
      <c r="M1175" s="1"/>
      <c r="N1175" s="5"/>
      <c r="Q1175" s="3"/>
      <c r="T1175" s="1"/>
      <c r="U1175" s="1"/>
      <c r="W1175" s="1"/>
      <c r="Y1175" s="7"/>
      <c r="Z1175" s="7"/>
      <c r="AA1175" s="30"/>
      <c r="AC1175" s="4"/>
      <c r="AD1175" s="4"/>
    </row>
    <row r="1176" spans="4:30" s="2" customFormat="1" x14ac:dyDescent="0.2">
      <c r="D1176" s="1"/>
      <c r="J1176" s="1"/>
      <c r="K1176" s="1"/>
      <c r="L1176" s="1"/>
      <c r="M1176" s="1"/>
      <c r="N1176" s="5"/>
      <c r="Q1176" s="3"/>
      <c r="T1176" s="1"/>
      <c r="U1176" s="1"/>
      <c r="W1176" s="1"/>
      <c r="Y1176" s="7"/>
      <c r="Z1176" s="7"/>
      <c r="AA1176" s="30"/>
      <c r="AC1176" s="4"/>
      <c r="AD1176" s="4"/>
    </row>
    <row r="1177" spans="4:30" s="2" customFormat="1" x14ac:dyDescent="0.2">
      <c r="D1177" s="1"/>
      <c r="J1177" s="1"/>
      <c r="K1177" s="1"/>
      <c r="L1177" s="1"/>
      <c r="M1177" s="1"/>
      <c r="N1177" s="5"/>
      <c r="Q1177" s="3"/>
      <c r="T1177" s="1"/>
      <c r="U1177" s="1"/>
      <c r="W1177" s="1"/>
      <c r="Y1177" s="7"/>
      <c r="Z1177" s="7"/>
      <c r="AA1177" s="30"/>
      <c r="AC1177" s="4"/>
      <c r="AD1177" s="4"/>
    </row>
    <row r="1178" spans="4:30" s="2" customFormat="1" x14ac:dyDescent="0.2">
      <c r="D1178" s="1"/>
      <c r="J1178" s="1"/>
      <c r="K1178" s="1"/>
      <c r="L1178" s="1"/>
      <c r="M1178" s="1"/>
      <c r="N1178" s="5"/>
      <c r="Q1178" s="3"/>
      <c r="T1178" s="1"/>
      <c r="U1178" s="1"/>
      <c r="W1178" s="1"/>
      <c r="Y1178" s="7"/>
      <c r="Z1178" s="7"/>
      <c r="AA1178" s="30"/>
      <c r="AC1178" s="4"/>
      <c r="AD1178" s="4"/>
    </row>
    <row r="1179" spans="4:30" s="2" customFormat="1" x14ac:dyDescent="0.2">
      <c r="D1179" s="1"/>
      <c r="J1179" s="1"/>
      <c r="K1179" s="1"/>
      <c r="L1179" s="1"/>
      <c r="M1179" s="1"/>
      <c r="N1179" s="5"/>
      <c r="Q1179" s="3"/>
      <c r="T1179" s="1"/>
      <c r="U1179" s="1"/>
      <c r="W1179" s="1"/>
      <c r="Y1179" s="7"/>
      <c r="Z1179" s="7"/>
      <c r="AA1179" s="30"/>
      <c r="AC1179" s="4"/>
      <c r="AD1179" s="4"/>
    </row>
    <row r="1180" spans="4:30" s="2" customFormat="1" x14ac:dyDescent="0.2">
      <c r="D1180" s="1"/>
      <c r="J1180" s="1"/>
      <c r="K1180" s="1"/>
      <c r="L1180" s="1"/>
      <c r="M1180" s="1"/>
      <c r="N1180" s="5"/>
      <c r="Q1180" s="3"/>
      <c r="T1180" s="1"/>
      <c r="U1180" s="1"/>
      <c r="W1180" s="1"/>
      <c r="Y1180" s="7"/>
      <c r="Z1180" s="7"/>
      <c r="AA1180" s="30"/>
      <c r="AC1180" s="4"/>
      <c r="AD1180" s="4"/>
    </row>
    <row r="1181" spans="4:30" s="2" customFormat="1" x14ac:dyDescent="0.2">
      <c r="D1181" s="1"/>
      <c r="J1181" s="1"/>
      <c r="K1181" s="1"/>
      <c r="L1181" s="1"/>
      <c r="M1181" s="1"/>
      <c r="N1181" s="5"/>
      <c r="Q1181" s="3"/>
      <c r="T1181" s="1"/>
      <c r="U1181" s="1"/>
      <c r="W1181" s="1"/>
      <c r="Y1181" s="7"/>
      <c r="Z1181" s="7"/>
      <c r="AA1181" s="30"/>
      <c r="AC1181" s="4"/>
      <c r="AD1181" s="4"/>
    </row>
    <row r="1182" spans="4:30" s="2" customFormat="1" x14ac:dyDescent="0.2">
      <c r="D1182" s="1"/>
      <c r="J1182" s="1"/>
      <c r="K1182" s="1"/>
      <c r="L1182" s="1"/>
      <c r="M1182" s="1"/>
      <c r="N1182" s="5"/>
      <c r="Q1182" s="3"/>
      <c r="T1182" s="1"/>
      <c r="U1182" s="1"/>
      <c r="W1182" s="1"/>
      <c r="Y1182" s="7"/>
      <c r="Z1182" s="7"/>
      <c r="AA1182" s="30"/>
      <c r="AC1182" s="4"/>
      <c r="AD1182" s="4"/>
    </row>
    <row r="1183" spans="4:30" s="2" customFormat="1" x14ac:dyDescent="0.2">
      <c r="D1183" s="1"/>
      <c r="J1183" s="1"/>
      <c r="K1183" s="1"/>
      <c r="L1183" s="1"/>
      <c r="M1183" s="1"/>
      <c r="N1183" s="5"/>
      <c r="Q1183" s="3"/>
      <c r="T1183" s="1"/>
      <c r="U1183" s="1"/>
      <c r="W1183" s="1"/>
      <c r="Y1183" s="7"/>
      <c r="Z1183" s="7"/>
      <c r="AA1183" s="30"/>
      <c r="AC1183" s="4"/>
      <c r="AD1183" s="4"/>
    </row>
    <row r="1184" spans="4:30" s="2" customFormat="1" x14ac:dyDescent="0.2">
      <c r="D1184" s="1"/>
      <c r="J1184" s="1"/>
      <c r="K1184" s="1"/>
      <c r="L1184" s="1"/>
      <c r="M1184" s="1"/>
      <c r="N1184" s="5"/>
      <c r="Q1184" s="3"/>
      <c r="T1184" s="1"/>
      <c r="U1184" s="1"/>
      <c r="W1184" s="1"/>
      <c r="Y1184" s="7"/>
      <c r="Z1184" s="7"/>
      <c r="AA1184" s="30"/>
      <c r="AC1184" s="4"/>
      <c r="AD1184" s="4"/>
    </row>
    <row r="1185" spans="4:30" s="2" customFormat="1" x14ac:dyDescent="0.2">
      <c r="D1185" s="1"/>
      <c r="J1185" s="1"/>
      <c r="K1185" s="1"/>
      <c r="L1185" s="1"/>
      <c r="M1185" s="1"/>
      <c r="N1185" s="5"/>
      <c r="Q1185" s="3"/>
      <c r="T1185" s="1"/>
      <c r="U1185" s="1"/>
      <c r="W1185" s="1"/>
      <c r="Y1185" s="7"/>
      <c r="Z1185" s="7"/>
      <c r="AA1185" s="30"/>
      <c r="AC1185" s="4"/>
      <c r="AD1185" s="4"/>
    </row>
    <row r="1186" spans="4:30" s="2" customFormat="1" x14ac:dyDescent="0.2">
      <c r="D1186" s="1"/>
      <c r="J1186" s="1"/>
      <c r="K1186" s="1"/>
      <c r="L1186" s="1"/>
      <c r="M1186" s="1"/>
      <c r="N1186" s="5"/>
      <c r="Q1186" s="3"/>
      <c r="T1186" s="1"/>
      <c r="U1186" s="1"/>
      <c r="W1186" s="1"/>
      <c r="Y1186" s="7"/>
      <c r="Z1186" s="7"/>
      <c r="AA1186" s="30"/>
      <c r="AC1186" s="4"/>
      <c r="AD1186" s="4"/>
    </row>
    <row r="1187" spans="4:30" s="2" customFormat="1" x14ac:dyDescent="0.2">
      <c r="D1187" s="1"/>
      <c r="J1187" s="1"/>
      <c r="K1187" s="1"/>
      <c r="L1187" s="1"/>
      <c r="M1187" s="1"/>
      <c r="N1187" s="5"/>
      <c r="Q1187" s="3"/>
      <c r="T1187" s="1"/>
      <c r="U1187" s="1"/>
      <c r="W1187" s="1"/>
      <c r="Y1187" s="7"/>
      <c r="Z1187" s="7"/>
      <c r="AA1187" s="30"/>
      <c r="AC1187" s="4"/>
      <c r="AD1187" s="4"/>
    </row>
    <row r="1188" spans="4:30" s="2" customFormat="1" x14ac:dyDescent="0.2">
      <c r="D1188" s="1"/>
      <c r="J1188" s="1"/>
      <c r="K1188" s="1"/>
      <c r="L1188" s="1"/>
      <c r="M1188" s="1"/>
      <c r="N1188" s="5"/>
      <c r="Q1188" s="3"/>
      <c r="T1188" s="1"/>
      <c r="U1188" s="1"/>
      <c r="W1188" s="1"/>
      <c r="Y1188" s="7"/>
      <c r="Z1188" s="7"/>
      <c r="AA1188" s="30"/>
      <c r="AC1188" s="4"/>
      <c r="AD1188" s="4"/>
    </row>
    <row r="1189" spans="4:30" s="2" customFormat="1" x14ac:dyDescent="0.2">
      <c r="D1189" s="1"/>
      <c r="J1189" s="1"/>
      <c r="K1189" s="1"/>
      <c r="L1189" s="1"/>
      <c r="M1189" s="1"/>
      <c r="N1189" s="5"/>
      <c r="Q1189" s="3"/>
      <c r="T1189" s="1"/>
      <c r="U1189" s="1"/>
      <c r="W1189" s="1"/>
      <c r="Y1189" s="7"/>
      <c r="Z1189" s="7"/>
      <c r="AA1189" s="30"/>
      <c r="AC1189" s="4"/>
      <c r="AD1189" s="4"/>
    </row>
    <row r="1190" spans="4:30" s="2" customFormat="1" x14ac:dyDescent="0.2">
      <c r="D1190" s="1"/>
      <c r="J1190" s="1"/>
      <c r="K1190" s="1"/>
      <c r="L1190" s="1"/>
      <c r="M1190" s="1"/>
      <c r="N1190" s="5"/>
      <c r="Q1190" s="3"/>
      <c r="T1190" s="1"/>
      <c r="U1190" s="1"/>
      <c r="W1190" s="1"/>
      <c r="Y1190" s="7"/>
      <c r="Z1190" s="7"/>
      <c r="AA1190" s="30"/>
      <c r="AC1190" s="4"/>
      <c r="AD1190" s="4"/>
    </row>
    <row r="1191" spans="4:30" s="2" customFormat="1" x14ac:dyDescent="0.2">
      <c r="D1191" s="1"/>
      <c r="J1191" s="1"/>
      <c r="K1191" s="1"/>
      <c r="L1191" s="1"/>
      <c r="M1191" s="1"/>
      <c r="N1191" s="5"/>
      <c r="Q1191" s="3"/>
      <c r="T1191" s="1"/>
      <c r="U1191" s="1"/>
      <c r="W1191" s="1"/>
      <c r="Y1191" s="7"/>
      <c r="Z1191" s="7"/>
      <c r="AA1191" s="30"/>
      <c r="AC1191" s="4"/>
      <c r="AD1191" s="4"/>
    </row>
    <row r="1192" spans="4:30" s="2" customFormat="1" x14ac:dyDescent="0.2">
      <c r="D1192" s="1"/>
      <c r="J1192" s="1"/>
      <c r="K1192" s="1"/>
      <c r="L1192" s="1"/>
      <c r="M1192" s="1"/>
      <c r="N1192" s="5"/>
      <c r="Q1192" s="3"/>
      <c r="T1192" s="1"/>
      <c r="U1192" s="1"/>
      <c r="W1192" s="1"/>
      <c r="Y1192" s="7"/>
      <c r="Z1192" s="7"/>
      <c r="AA1192" s="30"/>
      <c r="AC1192" s="4"/>
      <c r="AD1192" s="4"/>
    </row>
    <row r="1193" spans="4:30" s="2" customFormat="1" x14ac:dyDescent="0.2">
      <c r="D1193" s="1"/>
      <c r="J1193" s="1"/>
      <c r="K1193" s="1"/>
      <c r="L1193" s="1"/>
      <c r="M1193" s="1"/>
      <c r="N1193" s="5"/>
      <c r="Q1193" s="3"/>
      <c r="T1193" s="1"/>
      <c r="U1193" s="1"/>
      <c r="W1193" s="1"/>
      <c r="Y1193" s="7"/>
      <c r="Z1193" s="7"/>
      <c r="AA1193" s="30"/>
      <c r="AC1193" s="4"/>
      <c r="AD1193" s="4"/>
    </row>
    <row r="1194" spans="4:30" s="2" customFormat="1" x14ac:dyDescent="0.2">
      <c r="D1194" s="1"/>
      <c r="J1194" s="1"/>
      <c r="K1194" s="1"/>
      <c r="L1194" s="1"/>
      <c r="M1194" s="1"/>
      <c r="N1194" s="5"/>
      <c r="Q1194" s="3"/>
      <c r="T1194" s="1"/>
      <c r="U1194" s="1"/>
      <c r="W1194" s="1"/>
      <c r="Y1194" s="7"/>
      <c r="Z1194" s="7"/>
      <c r="AA1194" s="30"/>
      <c r="AC1194" s="4"/>
      <c r="AD1194" s="4"/>
    </row>
    <row r="1195" spans="4:30" s="2" customFormat="1" x14ac:dyDescent="0.2">
      <c r="D1195" s="1"/>
      <c r="J1195" s="1"/>
      <c r="K1195" s="1"/>
      <c r="L1195" s="1"/>
      <c r="M1195" s="1"/>
      <c r="N1195" s="5"/>
      <c r="Q1195" s="3"/>
      <c r="T1195" s="1"/>
      <c r="U1195" s="1"/>
      <c r="W1195" s="1"/>
      <c r="Y1195" s="7"/>
      <c r="Z1195" s="7"/>
      <c r="AA1195" s="30"/>
      <c r="AC1195" s="4"/>
      <c r="AD1195" s="4"/>
    </row>
    <row r="1196" spans="4:30" s="2" customFormat="1" x14ac:dyDescent="0.2">
      <c r="D1196" s="1"/>
      <c r="J1196" s="1"/>
      <c r="K1196" s="1"/>
      <c r="L1196" s="1"/>
      <c r="M1196" s="1"/>
      <c r="N1196" s="5"/>
      <c r="Q1196" s="3"/>
      <c r="T1196" s="1"/>
      <c r="U1196" s="1"/>
      <c r="W1196" s="1"/>
      <c r="Y1196" s="7"/>
      <c r="Z1196" s="7"/>
      <c r="AA1196" s="30"/>
      <c r="AC1196" s="4"/>
      <c r="AD1196" s="4"/>
    </row>
    <row r="1197" spans="4:30" s="2" customFormat="1" x14ac:dyDescent="0.2">
      <c r="D1197" s="1"/>
      <c r="J1197" s="1"/>
      <c r="K1197" s="1"/>
      <c r="L1197" s="1"/>
      <c r="M1197" s="1"/>
      <c r="N1197" s="5"/>
      <c r="Q1197" s="3"/>
      <c r="T1197" s="1"/>
      <c r="U1197" s="1"/>
      <c r="W1197" s="1"/>
      <c r="Y1197" s="7"/>
      <c r="Z1197" s="7"/>
      <c r="AA1197" s="30"/>
      <c r="AC1197" s="4"/>
      <c r="AD1197" s="4"/>
    </row>
    <row r="1198" spans="4:30" s="2" customFormat="1" x14ac:dyDescent="0.2">
      <c r="D1198" s="1"/>
      <c r="J1198" s="1"/>
      <c r="K1198" s="1"/>
      <c r="L1198" s="1"/>
      <c r="M1198" s="1"/>
      <c r="N1198" s="5"/>
      <c r="Q1198" s="3"/>
      <c r="T1198" s="1"/>
      <c r="U1198" s="1"/>
      <c r="W1198" s="1"/>
      <c r="Y1198" s="7"/>
      <c r="Z1198" s="7"/>
      <c r="AA1198" s="30"/>
      <c r="AC1198" s="4"/>
      <c r="AD1198" s="4"/>
    </row>
    <row r="1199" spans="4:30" s="2" customFormat="1" x14ac:dyDescent="0.2">
      <c r="D1199" s="1"/>
      <c r="J1199" s="1"/>
      <c r="K1199" s="1"/>
      <c r="L1199" s="1"/>
      <c r="M1199" s="1"/>
      <c r="N1199" s="5"/>
      <c r="Q1199" s="3"/>
      <c r="T1199" s="1"/>
      <c r="U1199" s="1"/>
      <c r="W1199" s="1"/>
      <c r="Y1199" s="7"/>
      <c r="Z1199" s="7"/>
      <c r="AA1199" s="30"/>
      <c r="AC1199" s="4"/>
      <c r="AD1199" s="4"/>
    </row>
    <row r="1200" spans="4:30" s="2" customFormat="1" x14ac:dyDescent="0.2">
      <c r="D1200" s="1"/>
      <c r="J1200" s="1"/>
      <c r="K1200" s="1"/>
      <c r="L1200" s="1"/>
      <c r="M1200" s="1"/>
      <c r="N1200" s="5"/>
      <c r="Q1200" s="3"/>
      <c r="T1200" s="1"/>
      <c r="U1200" s="1"/>
      <c r="W1200" s="1"/>
      <c r="Y1200" s="7"/>
      <c r="Z1200" s="7"/>
      <c r="AA1200" s="30"/>
      <c r="AC1200" s="4"/>
      <c r="AD1200" s="4"/>
    </row>
    <row r="1201" spans="4:30" s="2" customFormat="1" x14ac:dyDescent="0.2">
      <c r="D1201" s="1"/>
      <c r="J1201" s="1"/>
      <c r="K1201" s="1"/>
      <c r="L1201" s="1"/>
      <c r="M1201" s="1"/>
      <c r="N1201" s="5"/>
      <c r="Q1201" s="3"/>
      <c r="T1201" s="1"/>
      <c r="U1201" s="1"/>
      <c r="W1201" s="1"/>
      <c r="Y1201" s="7"/>
      <c r="Z1201" s="7"/>
      <c r="AA1201" s="30"/>
      <c r="AC1201" s="4"/>
      <c r="AD1201" s="4"/>
    </row>
    <row r="1202" spans="4:30" s="2" customFormat="1" x14ac:dyDescent="0.2">
      <c r="D1202" s="1"/>
      <c r="J1202" s="1"/>
      <c r="K1202" s="1"/>
      <c r="L1202" s="1"/>
      <c r="M1202" s="1"/>
      <c r="N1202" s="5"/>
      <c r="Q1202" s="3"/>
      <c r="T1202" s="1"/>
      <c r="U1202" s="1"/>
      <c r="W1202" s="1"/>
      <c r="Y1202" s="7"/>
      <c r="Z1202" s="7"/>
      <c r="AA1202" s="30"/>
      <c r="AC1202" s="4"/>
      <c r="AD1202" s="4"/>
    </row>
    <row r="1203" spans="4:30" s="2" customFormat="1" x14ac:dyDescent="0.2">
      <c r="D1203" s="1"/>
      <c r="J1203" s="1"/>
      <c r="K1203" s="1"/>
      <c r="L1203" s="1"/>
      <c r="M1203" s="1"/>
      <c r="N1203" s="5"/>
      <c r="Q1203" s="3"/>
      <c r="T1203" s="1"/>
      <c r="U1203" s="1"/>
      <c r="W1203" s="1"/>
      <c r="Y1203" s="7"/>
      <c r="Z1203" s="7"/>
      <c r="AA1203" s="30"/>
      <c r="AC1203" s="4"/>
      <c r="AD1203" s="4"/>
    </row>
    <row r="1204" spans="4:30" s="2" customFormat="1" x14ac:dyDescent="0.2">
      <c r="D1204" s="1"/>
      <c r="J1204" s="1"/>
      <c r="K1204" s="1"/>
      <c r="L1204" s="1"/>
      <c r="M1204" s="1"/>
      <c r="N1204" s="5"/>
      <c r="Q1204" s="3"/>
      <c r="T1204" s="1"/>
      <c r="U1204" s="1"/>
      <c r="W1204" s="1"/>
      <c r="Y1204" s="7"/>
      <c r="Z1204" s="7"/>
      <c r="AA1204" s="30"/>
      <c r="AC1204" s="4"/>
      <c r="AD1204" s="4"/>
    </row>
    <row r="1205" spans="4:30" s="2" customFormat="1" x14ac:dyDescent="0.2">
      <c r="D1205" s="1"/>
      <c r="J1205" s="1"/>
      <c r="K1205" s="1"/>
      <c r="L1205" s="1"/>
      <c r="M1205" s="1"/>
      <c r="N1205" s="5"/>
      <c r="Q1205" s="3"/>
      <c r="T1205" s="1"/>
      <c r="U1205" s="1"/>
      <c r="W1205" s="1"/>
      <c r="Y1205" s="7"/>
      <c r="Z1205" s="7"/>
      <c r="AA1205" s="30"/>
      <c r="AC1205" s="4"/>
      <c r="AD1205" s="4"/>
    </row>
    <row r="1206" spans="4:30" s="2" customFormat="1" x14ac:dyDescent="0.2">
      <c r="D1206" s="1"/>
      <c r="J1206" s="1"/>
      <c r="K1206" s="1"/>
      <c r="L1206" s="1"/>
      <c r="M1206" s="1"/>
      <c r="N1206" s="5"/>
      <c r="Q1206" s="3"/>
      <c r="T1206" s="1"/>
      <c r="U1206" s="1"/>
      <c r="W1206" s="1"/>
      <c r="Y1206" s="7"/>
      <c r="Z1206" s="7"/>
      <c r="AA1206" s="30"/>
      <c r="AC1206" s="4"/>
      <c r="AD1206" s="4"/>
    </row>
    <row r="1207" spans="4:30" s="2" customFormat="1" x14ac:dyDescent="0.2">
      <c r="D1207" s="1"/>
      <c r="J1207" s="1"/>
      <c r="K1207" s="1"/>
      <c r="L1207" s="1"/>
      <c r="M1207" s="1"/>
      <c r="N1207" s="5"/>
      <c r="Q1207" s="3"/>
      <c r="T1207" s="1"/>
      <c r="U1207" s="1"/>
      <c r="W1207" s="1"/>
      <c r="Y1207" s="7"/>
      <c r="Z1207" s="7"/>
      <c r="AA1207" s="30"/>
      <c r="AC1207" s="4"/>
      <c r="AD1207" s="4"/>
    </row>
    <row r="1208" spans="4:30" s="2" customFormat="1" x14ac:dyDescent="0.2">
      <c r="D1208" s="1"/>
      <c r="J1208" s="1"/>
      <c r="K1208" s="1"/>
      <c r="L1208" s="1"/>
      <c r="M1208" s="1"/>
      <c r="N1208" s="5"/>
      <c r="Q1208" s="3"/>
      <c r="T1208" s="1"/>
      <c r="U1208" s="1"/>
      <c r="W1208" s="1"/>
      <c r="Y1208" s="7"/>
      <c r="Z1208" s="7"/>
      <c r="AA1208" s="30"/>
      <c r="AC1208" s="4"/>
      <c r="AD1208" s="4"/>
    </row>
    <row r="1209" spans="4:30" s="2" customFormat="1" x14ac:dyDescent="0.2">
      <c r="D1209" s="1"/>
      <c r="J1209" s="1"/>
      <c r="K1209" s="1"/>
      <c r="L1209" s="1"/>
      <c r="M1209" s="1"/>
      <c r="N1209" s="5"/>
      <c r="Q1209" s="3"/>
      <c r="T1209" s="1"/>
      <c r="U1209" s="1"/>
      <c r="W1209" s="1"/>
      <c r="Y1209" s="7"/>
      <c r="Z1209" s="7"/>
      <c r="AA1209" s="30"/>
      <c r="AC1209" s="4"/>
      <c r="AD1209" s="4"/>
    </row>
    <row r="1210" spans="4:30" s="2" customFormat="1" x14ac:dyDescent="0.2">
      <c r="D1210" s="1"/>
      <c r="J1210" s="1"/>
      <c r="K1210" s="1"/>
      <c r="L1210" s="1"/>
      <c r="M1210" s="1"/>
      <c r="N1210" s="5"/>
      <c r="Q1210" s="3"/>
      <c r="T1210" s="1"/>
      <c r="U1210" s="1"/>
      <c r="W1210" s="1"/>
      <c r="Y1210" s="7"/>
      <c r="Z1210" s="7"/>
      <c r="AA1210" s="30"/>
      <c r="AC1210" s="4"/>
      <c r="AD1210" s="4"/>
    </row>
    <row r="1211" spans="4:30" s="2" customFormat="1" x14ac:dyDescent="0.2">
      <c r="D1211" s="1"/>
      <c r="J1211" s="1"/>
      <c r="K1211" s="1"/>
      <c r="L1211" s="1"/>
      <c r="M1211" s="1"/>
      <c r="N1211" s="5"/>
      <c r="Q1211" s="3"/>
      <c r="T1211" s="1"/>
      <c r="U1211" s="1"/>
      <c r="W1211" s="1"/>
      <c r="Y1211" s="7"/>
      <c r="Z1211" s="7"/>
      <c r="AA1211" s="30"/>
      <c r="AC1211" s="4"/>
      <c r="AD1211" s="4"/>
    </row>
    <row r="1212" spans="4:30" s="2" customFormat="1" x14ac:dyDescent="0.2">
      <c r="D1212" s="1"/>
      <c r="J1212" s="1"/>
      <c r="K1212" s="1"/>
      <c r="L1212" s="1"/>
      <c r="M1212" s="1"/>
      <c r="N1212" s="5"/>
      <c r="Q1212" s="3"/>
      <c r="T1212" s="1"/>
      <c r="U1212" s="1"/>
      <c r="W1212" s="1"/>
      <c r="Y1212" s="7"/>
      <c r="Z1212" s="7"/>
      <c r="AA1212" s="30"/>
      <c r="AC1212" s="4"/>
      <c r="AD1212" s="4"/>
    </row>
    <row r="1213" spans="4:30" s="2" customFormat="1" x14ac:dyDescent="0.2">
      <c r="D1213" s="1"/>
      <c r="J1213" s="1"/>
      <c r="K1213" s="1"/>
      <c r="L1213" s="1"/>
      <c r="M1213" s="1"/>
      <c r="N1213" s="5"/>
      <c r="Q1213" s="3"/>
      <c r="T1213" s="1"/>
      <c r="U1213" s="1"/>
      <c r="W1213" s="1"/>
      <c r="Y1213" s="7"/>
      <c r="Z1213" s="7"/>
      <c r="AA1213" s="30"/>
      <c r="AC1213" s="4"/>
      <c r="AD1213" s="4"/>
    </row>
    <row r="1214" spans="4:30" s="2" customFormat="1" x14ac:dyDescent="0.2">
      <c r="D1214" s="1"/>
      <c r="J1214" s="1"/>
      <c r="K1214" s="1"/>
      <c r="L1214" s="1"/>
      <c r="M1214" s="1"/>
      <c r="N1214" s="5"/>
      <c r="Q1214" s="3"/>
      <c r="T1214" s="1"/>
      <c r="U1214" s="1"/>
      <c r="W1214" s="1"/>
      <c r="Y1214" s="7"/>
      <c r="Z1214" s="7"/>
      <c r="AA1214" s="30"/>
      <c r="AC1214" s="4"/>
      <c r="AD1214" s="4"/>
    </row>
    <row r="1215" spans="4:30" s="2" customFormat="1" x14ac:dyDescent="0.2">
      <c r="D1215" s="1"/>
      <c r="J1215" s="1"/>
      <c r="K1215" s="1"/>
      <c r="L1215" s="1"/>
      <c r="M1215" s="1"/>
      <c r="N1215" s="5"/>
      <c r="Q1215" s="3"/>
      <c r="T1215" s="1"/>
      <c r="U1215" s="1"/>
      <c r="W1215" s="1"/>
      <c r="Y1215" s="7"/>
      <c r="Z1215" s="7"/>
      <c r="AA1215" s="30"/>
      <c r="AC1215" s="4"/>
      <c r="AD1215" s="4"/>
    </row>
    <row r="1216" spans="4:30" s="2" customFormat="1" x14ac:dyDescent="0.2">
      <c r="D1216" s="1"/>
      <c r="J1216" s="1"/>
      <c r="K1216" s="1"/>
      <c r="L1216" s="1"/>
      <c r="M1216" s="1"/>
      <c r="N1216" s="5"/>
      <c r="Q1216" s="3"/>
      <c r="T1216" s="1"/>
      <c r="U1216" s="1"/>
      <c r="W1216" s="1"/>
      <c r="Y1216" s="7"/>
      <c r="Z1216" s="7"/>
      <c r="AA1216" s="30"/>
      <c r="AC1216" s="4"/>
      <c r="AD1216" s="4"/>
    </row>
    <row r="1217" spans="4:30" s="2" customFormat="1" x14ac:dyDescent="0.2">
      <c r="D1217" s="1"/>
      <c r="J1217" s="1"/>
      <c r="K1217" s="1"/>
      <c r="L1217" s="1"/>
      <c r="M1217" s="1"/>
      <c r="N1217" s="5"/>
      <c r="Q1217" s="3"/>
      <c r="T1217" s="1"/>
      <c r="U1217" s="1"/>
      <c r="W1217" s="1"/>
      <c r="Y1217" s="7"/>
      <c r="Z1217" s="7"/>
      <c r="AA1217" s="30"/>
      <c r="AC1217" s="4"/>
      <c r="AD1217" s="4"/>
    </row>
    <row r="1218" spans="4:30" s="2" customFormat="1" x14ac:dyDescent="0.2">
      <c r="D1218" s="1"/>
      <c r="J1218" s="1"/>
      <c r="K1218" s="1"/>
      <c r="L1218" s="1"/>
      <c r="M1218" s="1"/>
      <c r="N1218" s="5"/>
      <c r="Q1218" s="3"/>
      <c r="T1218" s="1"/>
      <c r="U1218" s="1"/>
      <c r="W1218" s="1"/>
      <c r="Y1218" s="7"/>
      <c r="Z1218" s="7"/>
      <c r="AA1218" s="30"/>
      <c r="AC1218" s="4"/>
      <c r="AD1218" s="4"/>
    </row>
    <row r="1219" spans="4:30" s="2" customFormat="1" x14ac:dyDescent="0.2">
      <c r="D1219" s="1"/>
      <c r="J1219" s="1"/>
      <c r="K1219" s="1"/>
      <c r="L1219" s="1"/>
      <c r="M1219" s="1"/>
      <c r="N1219" s="5"/>
      <c r="Q1219" s="3"/>
      <c r="T1219" s="1"/>
      <c r="U1219" s="1"/>
      <c r="W1219" s="1"/>
      <c r="Y1219" s="7"/>
      <c r="Z1219" s="7"/>
      <c r="AA1219" s="30"/>
      <c r="AC1219" s="4"/>
      <c r="AD1219" s="4"/>
    </row>
    <row r="1220" spans="4:30" s="2" customFormat="1" x14ac:dyDescent="0.2">
      <c r="D1220" s="1"/>
      <c r="J1220" s="1"/>
      <c r="K1220" s="1"/>
      <c r="L1220" s="1"/>
      <c r="M1220" s="1"/>
      <c r="N1220" s="5"/>
      <c r="Q1220" s="3"/>
      <c r="T1220" s="1"/>
      <c r="U1220" s="1"/>
      <c r="W1220" s="1"/>
      <c r="Y1220" s="7"/>
      <c r="Z1220" s="7"/>
      <c r="AA1220" s="30"/>
      <c r="AC1220" s="4"/>
      <c r="AD1220" s="4"/>
    </row>
    <row r="1221" spans="4:30" s="2" customFormat="1" x14ac:dyDescent="0.2">
      <c r="D1221" s="1"/>
      <c r="J1221" s="1"/>
      <c r="K1221" s="1"/>
      <c r="L1221" s="1"/>
      <c r="M1221" s="1"/>
      <c r="N1221" s="5"/>
      <c r="Q1221" s="3"/>
      <c r="T1221" s="1"/>
      <c r="U1221" s="1"/>
      <c r="W1221" s="1"/>
      <c r="Y1221" s="7"/>
      <c r="Z1221" s="7"/>
      <c r="AA1221" s="30"/>
      <c r="AC1221" s="4"/>
      <c r="AD1221" s="4"/>
    </row>
    <row r="1222" spans="4:30" s="2" customFormat="1" x14ac:dyDescent="0.2">
      <c r="D1222" s="1"/>
      <c r="J1222" s="1"/>
      <c r="K1222" s="1"/>
      <c r="L1222" s="1"/>
      <c r="M1222" s="1"/>
      <c r="N1222" s="5"/>
      <c r="Q1222" s="3"/>
      <c r="T1222" s="1"/>
      <c r="U1222" s="1"/>
      <c r="W1222" s="1"/>
      <c r="Y1222" s="7"/>
      <c r="Z1222" s="7"/>
      <c r="AA1222" s="30"/>
      <c r="AC1222" s="4"/>
      <c r="AD1222" s="4"/>
    </row>
    <row r="1223" spans="4:30" s="2" customFormat="1" x14ac:dyDescent="0.2">
      <c r="D1223" s="1"/>
      <c r="J1223" s="1"/>
      <c r="K1223" s="1"/>
      <c r="L1223" s="1"/>
      <c r="M1223" s="1"/>
      <c r="N1223" s="5"/>
      <c r="Q1223" s="3"/>
      <c r="T1223" s="1"/>
      <c r="U1223" s="1"/>
      <c r="W1223" s="1"/>
      <c r="Y1223" s="7"/>
      <c r="Z1223" s="7"/>
      <c r="AA1223" s="30"/>
      <c r="AC1223" s="4"/>
      <c r="AD1223" s="4"/>
    </row>
    <row r="1224" spans="4:30" s="2" customFormat="1" x14ac:dyDescent="0.2">
      <c r="D1224" s="1"/>
      <c r="J1224" s="1"/>
      <c r="K1224" s="1"/>
      <c r="L1224" s="1"/>
      <c r="M1224" s="1"/>
      <c r="N1224" s="5"/>
      <c r="Q1224" s="3"/>
      <c r="T1224" s="1"/>
      <c r="U1224" s="1"/>
      <c r="W1224" s="1"/>
      <c r="Y1224" s="7"/>
      <c r="Z1224" s="7"/>
      <c r="AA1224" s="30"/>
      <c r="AC1224" s="4"/>
      <c r="AD1224" s="4"/>
    </row>
    <row r="1225" spans="4:30" s="2" customFormat="1" x14ac:dyDescent="0.2">
      <c r="D1225" s="1"/>
      <c r="J1225" s="1"/>
      <c r="K1225" s="1"/>
      <c r="L1225" s="1"/>
      <c r="M1225" s="1"/>
      <c r="N1225" s="5"/>
      <c r="Q1225" s="3"/>
      <c r="T1225" s="1"/>
      <c r="U1225" s="1"/>
      <c r="W1225" s="1"/>
      <c r="Y1225" s="7"/>
      <c r="Z1225" s="7"/>
      <c r="AA1225" s="30"/>
      <c r="AC1225" s="4"/>
      <c r="AD1225" s="4"/>
    </row>
    <row r="1226" spans="4:30" s="2" customFormat="1" x14ac:dyDescent="0.2">
      <c r="D1226" s="1"/>
      <c r="J1226" s="1"/>
      <c r="K1226" s="1"/>
      <c r="L1226" s="1"/>
      <c r="M1226" s="1"/>
      <c r="N1226" s="5"/>
      <c r="Q1226" s="3"/>
      <c r="T1226" s="1"/>
      <c r="U1226" s="1"/>
      <c r="W1226" s="1"/>
      <c r="Y1226" s="7"/>
      <c r="Z1226" s="7"/>
      <c r="AA1226" s="30"/>
      <c r="AC1226" s="4"/>
      <c r="AD1226" s="4"/>
    </row>
    <row r="1227" spans="4:30" s="2" customFormat="1" x14ac:dyDescent="0.2">
      <c r="D1227" s="1"/>
      <c r="J1227" s="1"/>
      <c r="K1227" s="1"/>
      <c r="L1227" s="1"/>
      <c r="M1227" s="1"/>
      <c r="N1227" s="5"/>
      <c r="Q1227" s="3"/>
      <c r="T1227" s="1"/>
      <c r="U1227" s="1"/>
      <c r="W1227" s="1"/>
      <c r="Y1227" s="7"/>
      <c r="Z1227" s="7"/>
      <c r="AA1227" s="30"/>
      <c r="AC1227" s="4"/>
      <c r="AD1227" s="4"/>
    </row>
    <row r="1228" spans="4:30" s="2" customFormat="1" x14ac:dyDescent="0.2">
      <c r="D1228" s="1"/>
      <c r="J1228" s="1"/>
      <c r="K1228" s="1"/>
      <c r="L1228" s="1"/>
      <c r="M1228" s="1"/>
      <c r="N1228" s="5"/>
      <c r="Q1228" s="3"/>
      <c r="T1228" s="1"/>
      <c r="U1228" s="1"/>
      <c r="W1228" s="1"/>
      <c r="Y1228" s="7"/>
      <c r="Z1228" s="7"/>
      <c r="AA1228" s="30"/>
      <c r="AC1228" s="4"/>
      <c r="AD1228" s="4"/>
    </row>
    <row r="1229" spans="4:30" s="2" customFormat="1" x14ac:dyDescent="0.2">
      <c r="D1229" s="1"/>
      <c r="J1229" s="1"/>
      <c r="K1229" s="1"/>
      <c r="L1229" s="1"/>
      <c r="M1229" s="1"/>
      <c r="N1229" s="5"/>
      <c r="Q1229" s="3"/>
      <c r="T1229" s="1"/>
      <c r="U1229" s="1"/>
      <c r="W1229" s="1"/>
      <c r="Y1229" s="7"/>
      <c r="Z1229" s="7"/>
      <c r="AA1229" s="30"/>
      <c r="AC1229" s="4"/>
      <c r="AD1229" s="4"/>
    </row>
    <row r="1230" spans="4:30" s="2" customFormat="1" x14ac:dyDescent="0.2">
      <c r="D1230" s="1"/>
      <c r="J1230" s="1"/>
      <c r="K1230" s="1"/>
      <c r="L1230" s="1"/>
      <c r="M1230" s="1"/>
      <c r="N1230" s="5"/>
      <c r="Q1230" s="3"/>
      <c r="T1230" s="1"/>
      <c r="U1230" s="1"/>
      <c r="W1230" s="1"/>
      <c r="Y1230" s="7"/>
      <c r="Z1230" s="7"/>
      <c r="AA1230" s="30"/>
      <c r="AC1230" s="4"/>
      <c r="AD1230" s="4"/>
    </row>
    <row r="1231" spans="4:30" s="2" customFormat="1" x14ac:dyDescent="0.2">
      <c r="D1231" s="1"/>
      <c r="J1231" s="1"/>
      <c r="K1231" s="1"/>
      <c r="L1231" s="1"/>
      <c r="M1231" s="1"/>
      <c r="N1231" s="5"/>
      <c r="Q1231" s="3"/>
      <c r="T1231" s="1"/>
      <c r="U1231" s="1"/>
      <c r="W1231" s="1"/>
      <c r="Y1231" s="7"/>
      <c r="Z1231" s="7"/>
      <c r="AA1231" s="30"/>
      <c r="AC1231" s="4"/>
      <c r="AD1231" s="4"/>
    </row>
    <row r="1232" spans="4:30" s="2" customFormat="1" x14ac:dyDescent="0.2">
      <c r="D1232" s="1"/>
      <c r="J1232" s="1"/>
      <c r="K1232" s="1"/>
      <c r="L1232" s="1"/>
      <c r="M1232" s="1"/>
      <c r="N1232" s="5"/>
      <c r="Q1232" s="3"/>
      <c r="T1232" s="1"/>
      <c r="U1232" s="1"/>
      <c r="W1232" s="1"/>
      <c r="Y1232" s="7"/>
      <c r="Z1232" s="7"/>
      <c r="AA1232" s="30"/>
      <c r="AC1232" s="4"/>
      <c r="AD1232" s="4"/>
    </row>
    <row r="1233" spans="4:30" s="2" customFormat="1" x14ac:dyDescent="0.2">
      <c r="D1233" s="1"/>
      <c r="J1233" s="1"/>
      <c r="K1233" s="1"/>
      <c r="L1233" s="1"/>
      <c r="M1233" s="1"/>
      <c r="N1233" s="5"/>
      <c r="Q1233" s="3"/>
      <c r="T1233" s="1"/>
      <c r="U1233" s="1"/>
      <c r="W1233" s="1"/>
      <c r="Y1233" s="7"/>
      <c r="Z1233" s="7"/>
      <c r="AA1233" s="30"/>
      <c r="AC1233" s="4"/>
      <c r="AD1233" s="4"/>
    </row>
    <row r="1234" spans="4:30" s="2" customFormat="1" x14ac:dyDescent="0.2">
      <c r="D1234" s="1"/>
      <c r="J1234" s="1"/>
      <c r="K1234" s="1"/>
      <c r="L1234" s="1"/>
      <c r="M1234" s="1"/>
      <c r="N1234" s="5"/>
      <c r="Q1234" s="3"/>
      <c r="T1234" s="1"/>
      <c r="U1234" s="1"/>
      <c r="W1234" s="1"/>
      <c r="Y1234" s="7"/>
      <c r="Z1234" s="7"/>
      <c r="AA1234" s="30"/>
      <c r="AC1234" s="4"/>
      <c r="AD1234" s="4"/>
    </row>
    <row r="1235" spans="4:30" s="2" customFormat="1" x14ac:dyDescent="0.2">
      <c r="D1235" s="1"/>
      <c r="J1235" s="1"/>
      <c r="K1235" s="1"/>
      <c r="L1235" s="1"/>
      <c r="M1235" s="1"/>
      <c r="N1235" s="5"/>
      <c r="Q1235" s="3"/>
      <c r="T1235" s="1"/>
      <c r="U1235" s="1"/>
      <c r="W1235" s="1"/>
      <c r="Y1235" s="7"/>
      <c r="Z1235" s="7"/>
      <c r="AA1235" s="30"/>
      <c r="AC1235" s="4"/>
      <c r="AD1235" s="4"/>
    </row>
    <row r="1236" spans="4:30" s="2" customFormat="1" x14ac:dyDescent="0.2">
      <c r="D1236" s="1"/>
      <c r="J1236" s="1"/>
      <c r="K1236" s="1"/>
      <c r="L1236" s="1"/>
      <c r="M1236" s="1"/>
      <c r="N1236" s="5"/>
      <c r="Q1236" s="3"/>
      <c r="T1236" s="1"/>
      <c r="U1236" s="1"/>
      <c r="W1236" s="1"/>
      <c r="Y1236" s="7"/>
      <c r="Z1236" s="7"/>
      <c r="AA1236" s="30"/>
      <c r="AC1236" s="4"/>
      <c r="AD1236" s="4"/>
    </row>
    <row r="1237" spans="4:30" s="2" customFormat="1" x14ac:dyDescent="0.2">
      <c r="D1237" s="1"/>
      <c r="J1237" s="1"/>
      <c r="K1237" s="1"/>
      <c r="L1237" s="1"/>
      <c r="M1237" s="1"/>
      <c r="N1237" s="5"/>
      <c r="Q1237" s="3"/>
      <c r="T1237" s="1"/>
      <c r="U1237" s="1"/>
      <c r="W1237" s="1"/>
      <c r="Y1237" s="7"/>
      <c r="Z1237" s="7"/>
      <c r="AA1237" s="30"/>
      <c r="AC1237" s="4"/>
      <c r="AD1237" s="4"/>
    </row>
    <row r="1238" spans="4:30" s="2" customFormat="1" x14ac:dyDescent="0.2">
      <c r="D1238" s="1"/>
      <c r="J1238" s="1"/>
      <c r="K1238" s="1"/>
      <c r="L1238" s="1"/>
      <c r="M1238" s="1"/>
      <c r="N1238" s="5"/>
      <c r="Q1238" s="3"/>
      <c r="T1238" s="1"/>
      <c r="U1238" s="1"/>
      <c r="W1238" s="1"/>
      <c r="Y1238" s="7"/>
      <c r="Z1238" s="7"/>
      <c r="AA1238" s="30"/>
      <c r="AC1238" s="4"/>
      <c r="AD1238" s="4"/>
    </row>
    <row r="1239" spans="4:30" s="2" customFormat="1" x14ac:dyDescent="0.2">
      <c r="D1239" s="1"/>
      <c r="J1239" s="1"/>
      <c r="K1239" s="1"/>
      <c r="L1239" s="1"/>
      <c r="M1239" s="1"/>
      <c r="N1239" s="5"/>
      <c r="Q1239" s="3"/>
      <c r="T1239" s="1"/>
      <c r="U1239" s="1"/>
      <c r="W1239" s="1"/>
      <c r="Y1239" s="7"/>
      <c r="Z1239" s="7"/>
      <c r="AA1239" s="30"/>
      <c r="AC1239" s="4"/>
      <c r="AD1239" s="4"/>
    </row>
    <row r="1240" spans="4:30" s="2" customFormat="1" x14ac:dyDescent="0.2">
      <c r="D1240" s="1"/>
      <c r="J1240" s="1"/>
      <c r="K1240" s="1"/>
      <c r="L1240" s="1"/>
      <c r="M1240" s="1"/>
      <c r="N1240" s="5"/>
      <c r="Q1240" s="3"/>
      <c r="T1240" s="1"/>
      <c r="U1240" s="1"/>
      <c r="W1240" s="1"/>
      <c r="Y1240" s="7"/>
      <c r="Z1240" s="7"/>
      <c r="AA1240" s="30"/>
      <c r="AC1240" s="4"/>
      <c r="AD1240" s="4"/>
    </row>
    <row r="1241" spans="4:30" s="2" customFormat="1" x14ac:dyDescent="0.2">
      <c r="D1241" s="1"/>
      <c r="J1241" s="1"/>
      <c r="K1241" s="1"/>
      <c r="L1241" s="1"/>
      <c r="M1241" s="1"/>
      <c r="N1241" s="5"/>
      <c r="Q1241" s="3"/>
      <c r="T1241" s="1"/>
      <c r="U1241" s="1"/>
      <c r="W1241" s="1"/>
      <c r="Y1241" s="7"/>
      <c r="Z1241" s="7"/>
      <c r="AA1241" s="30"/>
      <c r="AC1241" s="4"/>
      <c r="AD1241" s="4"/>
    </row>
    <row r="1242" spans="4:30" s="2" customFormat="1" x14ac:dyDescent="0.2">
      <c r="D1242" s="1"/>
      <c r="J1242" s="1"/>
      <c r="K1242" s="1"/>
      <c r="L1242" s="1"/>
      <c r="M1242" s="1"/>
      <c r="N1242" s="5"/>
      <c r="Q1242" s="3"/>
      <c r="T1242" s="1"/>
      <c r="U1242" s="1"/>
      <c r="W1242" s="1"/>
      <c r="Y1242" s="7"/>
      <c r="Z1242" s="7"/>
      <c r="AA1242" s="30"/>
      <c r="AC1242" s="4"/>
      <c r="AD1242" s="4"/>
    </row>
    <row r="1243" spans="4:30" s="2" customFormat="1" x14ac:dyDescent="0.2">
      <c r="D1243" s="1"/>
      <c r="J1243" s="1"/>
      <c r="K1243" s="1"/>
      <c r="L1243" s="1"/>
      <c r="M1243" s="1"/>
      <c r="N1243" s="5"/>
      <c r="Q1243" s="3"/>
      <c r="T1243" s="1"/>
      <c r="U1243" s="1"/>
      <c r="W1243" s="1"/>
      <c r="Y1243" s="7"/>
      <c r="Z1243" s="7"/>
      <c r="AA1243" s="30"/>
      <c r="AC1243" s="4"/>
      <c r="AD1243" s="4"/>
    </row>
    <row r="1244" spans="4:30" s="2" customFormat="1" x14ac:dyDescent="0.2">
      <c r="D1244" s="1"/>
      <c r="J1244" s="1"/>
      <c r="K1244" s="1"/>
      <c r="L1244" s="1"/>
      <c r="M1244" s="1"/>
      <c r="N1244" s="5"/>
      <c r="Q1244" s="3"/>
      <c r="T1244" s="1"/>
      <c r="U1244" s="1"/>
      <c r="W1244" s="1"/>
      <c r="Y1244" s="7"/>
      <c r="Z1244" s="7"/>
      <c r="AA1244" s="30"/>
      <c r="AC1244" s="4"/>
      <c r="AD1244" s="4"/>
    </row>
    <row r="1245" spans="4:30" s="2" customFormat="1" x14ac:dyDescent="0.2">
      <c r="D1245" s="1"/>
      <c r="J1245" s="1"/>
      <c r="K1245" s="1"/>
      <c r="L1245" s="1"/>
      <c r="M1245" s="1"/>
      <c r="N1245" s="5"/>
      <c r="Q1245" s="3"/>
      <c r="T1245" s="1"/>
      <c r="U1245" s="1"/>
      <c r="W1245" s="1"/>
      <c r="Y1245" s="7"/>
      <c r="Z1245" s="7"/>
      <c r="AA1245" s="30"/>
      <c r="AC1245" s="4"/>
      <c r="AD1245" s="4"/>
    </row>
    <row r="1246" spans="4:30" s="2" customFormat="1" x14ac:dyDescent="0.2">
      <c r="D1246" s="1"/>
      <c r="J1246" s="1"/>
      <c r="K1246" s="1"/>
      <c r="L1246" s="1"/>
      <c r="M1246" s="1"/>
      <c r="N1246" s="5"/>
      <c r="Q1246" s="3"/>
      <c r="T1246" s="1"/>
      <c r="U1246" s="1"/>
      <c r="W1246" s="1"/>
      <c r="Y1246" s="7"/>
      <c r="Z1246" s="7"/>
      <c r="AA1246" s="30"/>
      <c r="AC1246" s="4"/>
      <c r="AD1246" s="4"/>
    </row>
    <row r="1247" spans="4:30" s="2" customFormat="1" x14ac:dyDescent="0.2">
      <c r="D1247" s="1"/>
      <c r="J1247" s="1"/>
      <c r="K1247" s="1"/>
      <c r="L1247" s="1"/>
      <c r="M1247" s="1"/>
      <c r="N1247" s="5"/>
      <c r="Q1247" s="3"/>
      <c r="T1247" s="1"/>
      <c r="U1247" s="1"/>
      <c r="W1247" s="1"/>
      <c r="Y1247" s="7"/>
      <c r="Z1247" s="7"/>
      <c r="AA1247" s="30"/>
      <c r="AC1247" s="4"/>
      <c r="AD1247" s="4"/>
    </row>
    <row r="1248" spans="4:30" s="2" customFormat="1" x14ac:dyDescent="0.2">
      <c r="D1248" s="1"/>
      <c r="J1248" s="1"/>
      <c r="K1248" s="1"/>
      <c r="L1248" s="1"/>
      <c r="M1248" s="1"/>
      <c r="N1248" s="5"/>
      <c r="Q1248" s="3"/>
      <c r="T1248" s="1"/>
      <c r="U1248" s="1"/>
      <c r="W1248" s="1"/>
      <c r="Y1248" s="7"/>
      <c r="Z1248" s="7"/>
      <c r="AA1248" s="30"/>
      <c r="AC1248" s="4"/>
      <c r="AD1248" s="4"/>
    </row>
    <row r="1249" spans="4:30" s="2" customFormat="1" x14ac:dyDescent="0.2">
      <c r="D1249" s="1"/>
      <c r="J1249" s="1"/>
      <c r="K1249" s="1"/>
      <c r="L1249" s="1"/>
      <c r="M1249" s="1"/>
      <c r="N1249" s="5"/>
      <c r="Q1249" s="3"/>
      <c r="T1249" s="1"/>
      <c r="U1249" s="1"/>
      <c r="W1249" s="1"/>
      <c r="Y1249" s="7"/>
      <c r="Z1249" s="7"/>
      <c r="AA1249" s="30"/>
      <c r="AC1249" s="4"/>
      <c r="AD1249" s="4"/>
    </row>
    <row r="1250" spans="4:30" s="2" customFormat="1" x14ac:dyDescent="0.2">
      <c r="D1250" s="1"/>
      <c r="J1250" s="1"/>
      <c r="K1250" s="1"/>
      <c r="L1250" s="1"/>
      <c r="M1250" s="1"/>
      <c r="N1250" s="5"/>
      <c r="Q1250" s="3"/>
      <c r="T1250" s="1"/>
      <c r="U1250" s="1"/>
      <c r="W1250" s="1"/>
      <c r="Y1250" s="7"/>
      <c r="Z1250" s="7"/>
      <c r="AA1250" s="30"/>
      <c r="AC1250" s="4"/>
      <c r="AD1250" s="4"/>
    </row>
    <row r="1251" spans="4:30" s="2" customFormat="1" x14ac:dyDescent="0.2">
      <c r="D1251" s="1"/>
      <c r="J1251" s="1"/>
      <c r="K1251" s="1"/>
      <c r="L1251" s="1"/>
      <c r="M1251" s="1"/>
      <c r="N1251" s="5"/>
      <c r="Q1251" s="3"/>
      <c r="T1251" s="1"/>
      <c r="U1251" s="1"/>
      <c r="W1251" s="1"/>
      <c r="Y1251" s="7"/>
      <c r="Z1251" s="7"/>
      <c r="AA1251" s="30"/>
      <c r="AC1251" s="4"/>
      <c r="AD1251" s="4"/>
    </row>
    <row r="1252" spans="4:30" s="2" customFormat="1" x14ac:dyDescent="0.2">
      <c r="D1252" s="1"/>
      <c r="J1252" s="1"/>
      <c r="K1252" s="1"/>
      <c r="L1252" s="1"/>
      <c r="M1252" s="1"/>
      <c r="N1252" s="5"/>
      <c r="Q1252" s="3"/>
      <c r="T1252" s="1"/>
      <c r="U1252" s="1"/>
      <c r="W1252" s="1"/>
      <c r="Y1252" s="7"/>
      <c r="Z1252" s="7"/>
      <c r="AA1252" s="30"/>
      <c r="AC1252" s="4"/>
      <c r="AD1252" s="4"/>
    </row>
    <row r="1253" spans="4:30" s="2" customFormat="1" x14ac:dyDescent="0.2">
      <c r="D1253" s="1"/>
      <c r="J1253" s="1"/>
      <c r="K1253" s="1"/>
      <c r="L1253" s="1"/>
      <c r="M1253" s="1"/>
      <c r="N1253" s="5"/>
      <c r="Q1253" s="3"/>
      <c r="T1253" s="1"/>
      <c r="U1253" s="1"/>
      <c r="W1253" s="1"/>
      <c r="Y1253" s="7"/>
      <c r="Z1253" s="7"/>
      <c r="AA1253" s="30"/>
      <c r="AC1253" s="4"/>
      <c r="AD1253" s="4"/>
    </row>
    <row r="1254" spans="4:30" s="2" customFormat="1" x14ac:dyDescent="0.2">
      <c r="D1254" s="1"/>
      <c r="J1254" s="1"/>
      <c r="K1254" s="1"/>
      <c r="L1254" s="1"/>
      <c r="M1254" s="1"/>
      <c r="N1254" s="5"/>
      <c r="Q1254" s="3"/>
      <c r="T1254" s="1"/>
      <c r="U1254" s="1"/>
      <c r="W1254" s="1"/>
      <c r="Y1254" s="7"/>
      <c r="Z1254" s="7"/>
      <c r="AA1254" s="30"/>
      <c r="AC1254" s="4"/>
      <c r="AD1254" s="4"/>
    </row>
    <row r="1255" spans="4:30" s="2" customFormat="1" x14ac:dyDescent="0.2">
      <c r="D1255" s="1"/>
      <c r="J1255" s="1"/>
      <c r="K1255" s="1"/>
      <c r="L1255" s="1"/>
      <c r="M1255" s="1"/>
      <c r="N1255" s="5"/>
      <c r="Q1255" s="3"/>
      <c r="T1255" s="1"/>
      <c r="U1255" s="1"/>
      <c r="W1255" s="1"/>
      <c r="Y1255" s="7"/>
      <c r="Z1255" s="7"/>
      <c r="AA1255" s="30"/>
      <c r="AC1255" s="4"/>
      <c r="AD1255" s="4"/>
    </row>
    <row r="1256" spans="4:30" s="2" customFormat="1" x14ac:dyDescent="0.2">
      <c r="D1256" s="1"/>
      <c r="J1256" s="1"/>
      <c r="K1256" s="1"/>
      <c r="L1256" s="1"/>
      <c r="M1256" s="1"/>
      <c r="N1256" s="5"/>
      <c r="Q1256" s="3"/>
      <c r="T1256" s="1"/>
      <c r="U1256" s="1"/>
      <c r="W1256" s="1"/>
      <c r="Y1256" s="7"/>
      <c r="Z1256" s="7"/>
      <c r="AA1256" s="30"/>
      <c r="AC1256" s="4"/>
      <c r="AD1256" s="4"/>
    </row>
    <row r="1257" spans="4:30" s="2" customFormat="1" x14ac:dyDescent="0.2">
      <c r="D1257" s="1"/>
      <c r="J1257" s="1"/>
      <c r="K1257" s="1"/>
      <c r="L1257" s="1"/>
      <c r="M1257" s="1"/>
      <c r="N1257" s="5"/>
      <c r="Q1257" s="3"/>
      <c r="T1257" s="1"/>
      <c r="U1257" s="1"/>
      <c r="W1257" s="1"/>
      <c r="Y1257" s="7"/>
      <c r="Z1257" s="7"/>
      <c r="AA1257" s="30"/>
      <c r="AC1257" s="4"/>
      <c r="AD1257" s="4"/>
    </row>
    <row r="1258" spans="4:30" s="2" customFormat="1" x14ac:dyDescent="0.2">
      <c r="D1258" s="1"/>
      <c r="J1258" s="1"/>
      <c r="K1258" s="1"/>
      <c r="L1258" s="1"/>
      <c r="M1258" s="1"/>
      <c r="N1258" s="5"/>
      <c r="Q1258" s="3"/>
      <c r="T1258" s="1"/>
      <c r="U1258" s="1"/>
      <c r="W1258" s="1"/>
      <c r="Y1258" s="7"/>
      <c r="Z1258" s="7"/>
      <c r="AA1258" s="30"/>
      <c r="AC1258" s="4"/>
      <c r="AD1258" s="4"/>
    </row>
    <row r="1259" spans="4:30" s="2" customFormat="1" x14ac:dyDescent="0.2">
      <c r="D1259" s="1"/>
      <c r="J1259" s="1"/>
      <c r="K1259" s="1"/>
      <c r="L1259" s="1"/>
      <c r="M1259" s="1"/>
      <c r="N1259" s="5"/>
      <c r="Q1259" s="3"/>
      <c r="T1259" s="1"/>
      <c r="U1259" s="1"/>
      <c r="W1259" s="1"/>
      <c r="Y1259" s="7"/>
      <c r="Z1259" s="7"/>
      <c r="AA1259" s="30"/>
      <c r="AC1259" s="4"/>
      <c r="AD1259" s="4"/>
    </row>
    <row r="1260" spans="4:30" s="2" customFormat="1" x14ac:dyDescent="0.2">
      <c r="D1260" s="1"/>
      <c r="J1260" s="1"/>
      <c r="K1260" s="1"/>
      <c r="L1260" s="1"/>
      <c r="M1260" s="1"/>
      <c r="N1260" s="5"/>
      <c r="Q1260" s="3"/>
      <c r="T1260" s="1"/>
      <c r="U1260" s="1"/>
      <c r="W1260" s="1"/>
      <c r="Y1260" s="7"/>
      <c r="Z1260" s="7"/>
      <c r="AA1260" s="30"/>
      <c r="AC1260" s="4"/>
      <c r="AD1260" s="4"/>
    </row>
    <row r="1261" spans="4:30" s="2" customFormat="1" x14ac:dyDescent="0.2">
      <c r="D1261" s="1"/>
      <c r="J1261" s="1"/>
      <c r="K1261" s="1"/>
      <c r="L1261" s="1"/>
      <c r="M1261" s="1"/>
      <c r="N1261" s="5"/>
      <c r="Q1261" s="3"/>
      <c r="T1261" s="1"/>
      <c r="U1261" s="1"/>
      <c r="W1261" s="1"/>
      <c r="Y1261" s="7"/>
      <c r="Z1261" s="7"/>
      <c r="AA1261" s="30"/>
      <c r="AC1261" s="4"/>
      <c r="AD1261" s="4"/>
    </row>
    <row r="1262" spans="4:30" s="2" customFormat="1" x14ac:dyDescent="0.2">
      <c r="D1262" s="1"/>
      <c r="J1262" s="1"/>
      <c r="K1262" s="1"/>
      <c r="L1262" s="1"/>
      <c r="M1262" s="1"/>
      <c r="N1262" s="5"/>
      <c r="Q1262" s="3"/>
      <c r="T1262" s="1"/>
      <c r="U1262" s="1"/>
      <c r="W1262" s="1"/>
      <c r="Y1262" s="7"/>
      <c r="Z1262" s="7"/>
      <c r="AA1262" s="30"/>
      <c r="AC1262" s="4"/>
      <c r="AD1262" s="4"/>
    </row>
    <row r="1263" spans="4:30" s="2" customFormat="1" x14ac:dyDescent="0.2">
      <c r="D1263" s="1"/>
      <c r="J1263" s="1"/>
      <c r="K1263" s="1"/>
      <c r="L1263" s="1"/>
      <c r="M1263" s="1"/>
      <c r="N1263" s="5"/>
      <c r="Q1263" s="3"/>
      <c r="T1263" s="1"/>
      <c r="U1263" s="1"/>
      <c r="W1263" s="1"/>
      <c r="Y1263" s="7"/>
      <c r="Z1263" s="7"/>
      <c r="AA1263" s="30"/>
      <c r="AC1263" s="4"/>
      <c r="AD1263" s="4"/>
    </row>
    <row r="1264" spans="4:30" s="2" customFormat="1" x14ac:dyDescent="0.2">
      <c r="D1264" s="1"/>
      <c r="J1264" s="1"/>
      <c r="K1264" s="1"/>
      <c r="L1264" s="1"/>
      <c r="M1264" s="1"/>
      <c r="N1264" s="5"/>
      <c r="Q1264" s="3"/>
      <c r="T1264" s="1"/>
      <c r="U1264" s="1"/>
      <c r="W1264" s="1"/>
      <c r="Y1264" s="7"/>
      <c r="Z1264" s="7"/>
      <c r="AA1264" s="30"/>
      <c r="AC1264" s="4"/>
      <c r="AD1264" s="4"/>
    </row>
    <row r="1265" spans="4:30" s="2" customFormat="1" x14ac:dyDescent="0.2">
      <c r="D1265" s="1"/>
      <c r="J1265" s="1"/>
      <c r="K1265" s="1"/>
      <c r="L1265" s="1"/>
      <c r="M1265" s="1"/>
      <c r="N1265" s="5"/>
      <c r="Q1265" s="3"/>
      <c r="T1265" s="1"/>
      <c r="U1265" s="1"/>
      <c r="W1265" s="1"/>
      <c r="Y1265" s="7"/>
      <c r="Z1265" s="7"/>
      <c r="AA1265" s="30"/>
      <c r="AC1265" s="4"/>
      <c r="AD1265" s="4"/>
    </row>
    <row r="1266" spans="4:30" s="2" customFormat="1" x14ac:dyDescent="0.2">
      <c r="D1266" s="1"/>
      <c r="J1266" s="1"/>
      <c r="K1266" s="1"/>
      <c r="L1266" s="1"/>
      <c r="M1266" s="1"/>
      <c r="N1266" s="5"/>
      <c r="Q1266" s="3"/>
      <c r="T1266" s="1"/>
      <c r="U1266" s="1"/>
      <c r="W1266" s="1"/>
      <c r="Y1266" s="7"/>
      <c r="Z1266" s="7"/>
      <c r="AA1266" s="30"/>
      <c r="AC1266" s="4"/>
      <c r="AD1266" s="4"/>
    </row>
    <row r="1267" spans="4:30" s="2" customFormat="1" x14ac:dyDescent="0.2">
      <c r="D1267" s="1"/>
      <c r="J1267" s="1"/>
      <c r="K1267" s="1"/>
      <c r="L1267" s="1"/>
      <c r="M1267" s="1"/>
      <c r="N1267" s="5"/>
      <c r="Q1267" s="3"/>
      <c r="T1267" s="1"/>
      <c r="U1267" s="1"/>
      <c r="W1267" s="1"/>
      <c r="Y1267" s="7"/>
      <c r="Z1267" s="7"/>
      <c r="AA1267" s="30"/>
      <c r="AC1267" s="4"/>
      <c r="AD1267" s="4"/>
    </row>
    <row r="1268" spans="4:30" s="2" customFormat="1" x14ac:dyDescent="0.2">
      <c r="D1268" s="1"/>
      <c r="J1268" s="1"/>
      <c r="K1268" s="1"/>
      <c r="L1268" s="1"/>
      <c r="M1268" s="1"/>
      <c r="N1268" s="5"/>
      <c r="Q1268" s="3"/>
      <c r="T1268" s="1"/>
      <c r="U1268" s="1"/>
      <c r="W1268" s="1"/>
      <c r="Y1268" s="7"/>
      <c r="Z1268" s="7"/>
      <c r="AA1268" s="30"/>
      <c r="AC1268" s="4"/>
      <c r="AD1268" s="4"/>
    </row>
    <row r="1269" spans="4:30" s="2" customFormat="1" x14ac:dyDescent="0.2">
      <c r="D1269" s="1"/>
      <c r="J1269" s="1"/>
      <c r="K1269" s="1"/>
      <c r="L1269" s="1"/>
      <c r="M1269" s="1"/>
      <c r="N1269" s="5"/>
      <c r="Q1269" s="3"/>
      <c r="T1269" s="1"/>
      <c r="U1269" s="1"/>
      <c r="W1269" s="1"/>
      <c r="Y1269" s="7"/>
      <c r="Z1269" s="7"/>
      <c r="AA1269" s="30"/>
      <c r="AC1269" s="4"/>
      <c r="AD1269" s="4"/>
    </row>
    <row r="1270" spans="4:30" s="2" customFormat="1" x14ac:dyDescent="0.2">
      <c r="D1270" s="1"/>
      <c r="J1270" s="1"/>
      <c r="K1270" s="1"/>
      <c r="L1270" s="1"/>
      <c r="M1270" s="1"/>
      <c r="N1270" s="5"/>
      <c r="Q1270" s="3"/>
      <c r="T1270" s="1"/>
      <c r="U1270" s="1"/>
      <c r="W1270" s="1"/>
      <c r="Y1270" s="7"/>
      <c r="Z1270" s="7"/>
      <c r="AA1270" s="30"/>
      <c r="AC1270" s="4"/>
      <c r="AD1270" s="4"/>
    </row>
    <row r="1271" spans="4:30" s="2" customFormat="1" x14ac:dyDescent="0.2">
      <c r="D1271" s="1"/>
      <c r="J1271" s="1"/>
      <c r="K1271" s="1"/>
      <c r="L1271" s="1"/>
      <c r="M1271" s="1"/>
      <c r="N1271" s="5"/>
      <c r="Q1271" s="3"/>
      <c r="T1271" s="1"/>
      <c r="U1271" s="1"/>
      <c r="W1271" s="1"/>
      <c r="Y1271" s="7"/>
      <c r="Z1271" s="7"/>
      <c r="AA1271" s="30"/>
      <c r="AC1271" s="4"/>
      <c r="AD1271" s="4"/>
    </row>
    <row r="1272" spans="4:30" s="2" customFormat="1" x14ac:dyDescent="0.2">
      <c r="D1272" s="1"/>
      <c r="J1272" s="1"/>
      <c r="K1272" s="1"/>
      <c r="L1272" s="1"/>
      <c r="M1272" s="1"/>
      <c r="N1272" s="5"/>
      <c r="Q1272" s="3"/>
      <c r="T1272" s="1"/>
      <c r="U1272" s="1"/>
      <c r="W1272" s="1"/>
      <c r="Y1272" s="7"/>
      <c r="Z1272" s="7"/>
      <c r="AA1272" s="30"/>
      <c r="AC1272" s="4"/>
      <c r="AD1272" s="4"/>
    </row>
    <row r="1273" spans="4:30" s="2" customFormat="1" x14ac:dyDescent="0.2">
      <c r="D1273" s="1"/>
      <c r="J1273" s="1"/>
      <c r="K1273" s="1"/>
      <c r="L1273" s="1"/>
      <c r="M1273" s="1"/>
      <c r="N1273" s="5"/>
      <c r="Q1273" s="3"/>
      <c r="T1273" s="1"/>
      <c r="U1273" s="1"/>
      <c r="W1273" s="1"/>
      <c r="Y1273" s="7"/>
      <c r="Z1273" s="7"/>
      <c r="AA1273" s="30"/>
      <c r="AC1273" s="4"/>
      <c r="AD1273" s="4"/>
    </row>
    <row r="1274" spans="4:30" s="2" customFormat="1" x14ac:dyDescent="0.2">
      <c r="D1274" s="1"/>
      <c r="J1274" s="1"/>
      <c r="K1274" s="1"/>
      <c r="L1274" s="1"/>
      <c r="M1274" s="1"/>
      <c r="N1274" s="5"/>
      <c r="Q1274" s="3"/>
      <c r="T1274" s="1"/>
      <c r="U1274" s="1"/>
      <c r="W1274" s="1"/>
      <c r="Y1274" s="7"/>
      <c r="Z1274" s="7"/>
      <c r="AA1274" s="30"/>
      <c r="AC1274" s="4"/>
      <c r="AD1274" s="4"/>
    </row>
    <row r="1275" spans="4:30" s="2" customFormat="1" x14ac:dyDescent="0.2">
      <c r="D1275" s="1"/>
      <c r="J1275" s="1"/>
      <c r="K1275" s="1"/>
      <c r="L1275" s="1"/>
      <c r="M1275" s="1"/>
      <c r="N1275" s="5"/>
      <c r="Q1275" s="3"/>
      <c r="T1275" s="1"/>
      <c r="U1275" s="1"/>
      <c r="W1275" s="1"/>
      <c r="Y1275" s="7"/>
      <c r="Z1275" s="7"/>
      <c r="AA1275" s="30"/>
      <c r="AC1275" s="4"/>
      <c r="AD1275" s="4"/>
    </row>
    <row r="1276" spans="4:30" s="2" customFormat="1" x14ac:dyDescent="0.2">
      <c r="D1276" s="1"/>
      <c r="J1276" s="1"/>
      <c r="K1276" s="1"/>
      <c r="L1276" s="1"/>
      <c r="M1276" s="1"/>
      <c r="N1276" s="5"/>
      <c r="Q1276" s="3"/>
      <c r="T1276" s="1"/>
      <c r="U1276" s="1"/>
      <c r="W1276" s="1"/>
      <c r="Y1276" s="7"/>
      <c r="Z1276" s="7"/>
      <c r="AA1276" s="30"/>
      <c r="AC1276" s="4"/>
      <c r="AD1276" s="4"/>
    </row>
    <row r="1277" spans="4:30" s="2" customFormat="1" x14ac:dyDescent="0.2">
      <c r="D1277" s="1"/>
      <c r="J1277" s="1"/>
      <c r="K1277" s="1"/>
      <c r="L1277" s="1"/>
      <c r="M1277" s="1"/>
      <c r="N1277" s="5"/>
      <c r="Q1277" s="3"/>
      <c r="T1277" s="1"/>
      <c r="U1277" s="1"/>
      <c r="W1277" s="1"/>
      <c r="Y1277" s="7"/>
      <c r="Z1277" s="7"/>
      <c r="AA1277" s="30"/>
      <c r="AC1277" s="4"/>
      <c r="AD1277" s="4"/>
    </row>
    <row r="1278" spans="4:30" s="2" customFormat="1" x14ac:dyDescent="0.2">
      <c r="D1278" s="1"/>
      <c r="J1278" s="1"/>
      <c r="K1278" s="1"/>
      <c r="L1278" s="1"/>
      <c r="M1278" s="1"/>
      <c r="N1278" s="5"/>
      <c r="Q1278" s="3"/>
      <c r="T1278" s="1"/>
      <c r="U1278" s="1"/>
      <c r="W1278" s="1"/>
      <c r="Y1278" s="7"/>
      <c r="Z1278" s="7"/>
      <c r="AA1278" s="30"/>
      <c r="AC1278" s="4"/>
      <c r="AD1278" s="4"/>
    </row>
    <row r="1279" spans="4:30" s="2" customFormat="1" x14ac:dyDescent="0.2">
      <c r="D1279" s="1"/>
      <c r="J1279" s="1"/>
      <c r="K1279" s="1"/>
      <c r="L1279" s="1"/>
      <c r="M1279" s="1"/>
      <c r="N1279" s="5"/>
      <c r="Q1279" s="3"/>
      <c r="T1279" s="1"/>
      <c r="U1279" s="1"/>
      <c r="W1279" s="1"/>
      <c r="Y1279" s="7"/>
      <c r="Z1279" s="7"/>
      <c r="AA1279" s="30"/>
      <c r="AC1279" s="4"/>
      <c r="AD1279" s="4"/>
    </row>
    <row r="1280" spans="4:30" s="2" customFormat="1" x14ac:dyDescent="0.2">
      <c r="D1280" s="1"/>
      <c r="J1280" s="1"/>
      <c r="K1280" s="1"/>
      <c r="L1280" s="1"/>
      <c r="M1280" s="1"/>
      <c r="N1280" s="5"/>
      <c r="Q1280" s="3"/>
      <c r="T1280" s="1"/>
      <c r="U1280" s="1"/>
      <c r="W1280" s="1"/>
      <c r="Y1280" s="7"/>
      <c r="Z1280" s="7"/>
      <c r="AA1280" s="30"/>
      <c r="AC1280" s="4"/>
      <c r="AD1280" s="4"/>
    </row>
    <row r="1281" spans="4:30" s="2" customFormat="1" x14ac:dyDescent="0.2">
      <c r="D1281" s="1"/>
      <c r="J1281" s="1"/>
      <c r="K1281" s="1"/>
      <c r="L1281" s="1"/>
      <c r="M1281" s="1"/>
      <c r="N1281" s="5"/>
      <c r="Q1281" s="3"/>
      <c r="T1281" s="1"/>
      <c r="U1281" s="1"/>
      <c r="W1281" s="1"/>
      <c r="Y1281" s="7"/>
      <c r="Z1281" s="7"/>
      <c r="AA1281" s="30"/>
      <c r="AC1281" s="4"/>
      <c r="AD1281" s="4"/>
    </row>
    <row r="1282" spans="4:30" s="2" customFormat="1" x14ac:dyDescent="0.2">
      <c r="D1282" s="1"/>
      <c r="J1282" s="1"/>
      <c r="K1282" s="1"/>
      <c r="L1282" s="1"/>
      <c r="M1282" s="1"/>
      <c r="N1282" s="5"/>
      <c r="Q1282" s="3"/>
      <c r="T1282" s="1"/>
      <c r="U1282" s="1"/>
      <c r="W1282" s="1"/>
      <c r="Y1282" s="7"/>
      <c r="Z1282" s="7"/>
      <c r="AA1282" s="30"/>
      <c r="AC1282" s="4"/>
      <c r="AD1282" s="4"/>
    </row>
    <row r="1283" spans="4:30" s="2" customFormat="1" x14ac:dyDescent="0.2">
      <c r="D1283" s="1"/>
      <c r="J1283" s="1"/>
      <c r="K1283" s="1"/>
      <c r="L1283" s="1"/>
      <c r="M1283" s="1"/>
      <c r="N1283" s="5"/>
      <c r="Q1283" s="3"/>
      <c r="T1283" s="1"/>
      <c r="U1283" s="1"/>
      <c r="W1283" s="1"/>
      <c r="Y1283" s="7"/>
      <c r="Z1283" s="7"/>
      <c r="AA1283" s="30"/>
      <c r="AC1283" s="4"/>
      <c r="AD1283" s="4"/>
    </row>
    <row r="1284" spans="4:30" s="2" customFormat="1" x14ac:dyDescent="0.2">
      <c r="D1284" s="1"/>
      <c r="J1284" s="1"/>
      <c r="K1284" s="1"/>
      <c r="L1284" s="1"/>
      <c r="M1284" s="1"/>
      <c r="N1284" s="5"/>
      <c r="Q1284" s="3"/>
      <c r="T1284" s="1"/>
      <c r="U1284" s="1"/>
      <c r="W1284" s="1"/>
      <c r="Y1284" s="7"/>
      <c r="Z1284" s="7"/>
      <c r="AA1284" s="30"/>
      <c r="AC1284" s="4"/>
      <c r="AD1284" s="4"/>
    </row>
    <row r="1285" spans="4:30" s="2" customFormat="1" x14ac:dyDescent="0.2">
      <c r="D1285" s="1"/>
      <c r="J1285" s="1"/>
      <c r="K1285" s="1"/>
      <c r="L1285" s="1"/>
      <c r="M1285" s="1"/>
      <c r="N1285" s="5"/>
      <c r="Q1285" s="3"/>
      <c r="T1285" s="1"/>
      <c r="U1285" s="1"/>
      <c r="W1285" s="1"/>
      <c r="Y1285" s="7"/>
      <c r="Z1285" s="7"/>
      <c r="AA1285" s="30"/>
      <c r="AC1285" s="4"/>
      <c r="AD1285" s="4"/>
    </row>
    <row r="1286" spans="4:30" s="2" customFormat="1" x14ac:dyDescent="0.2">
      <c r="D1286" s="1"/>
      <c r="J1286" s="1"/>
      <c r="K1286" s="1"/>
      <c r="L1286" s="1"/>
      <c r="M1286" s="1"/>
      <c r="N1286" s="5"/>
      <c r="Q1286" s="3"/>
      <c r="T1286" s="1"/>
      <c r="U1286" s="1"/>
      <c r="W1286" s="1"/>
      <c r="Y1286" s="7"/>
      <c r="Z1286" s="7"/>
      <c r="AA1286" s="30"/>
      <c r="AC1286" s="4"/>
      <c r="AD1286" s="4"/>
    </row>
    <row r="1287" spans="4:30" s="2" customFormat="1" x14ac:dyDescent="0.2">
      <c r="D1287" s="1"/>
      <c r="J1287" s="1"/>
      <c r="K1287" s="1"/>
      <c r="L1287" s="1"/>
      <c r="M1287" s="1"/>
      <c r="N1287" s="5"/>
      <c r="Q1287" s="3"/>
      <c r="T1287" s="1"/>
      <c r="U1287" s="1"/>
      <c r="W1287" s="1"/>
      <c r="Y1287" s="7"/>
      <c r="Z1287" s="7"/>
      <c r="AA1287" s="30"/>
      <c r="AC1287" s="4"/>
      <c r="AD1287" s="4"/>
    </row>
    <row r="1288" spans="4:30" s="2" customFormat="1" x14ac:dyDescent="0.2">
      <c r="D1288" s="1"/>
      <c r="J1288" s="1"/>
      <c r="K1288" s="1"/>
      <c r="L1288" s="1"/>
      <c r="M1288" s="1"/>
      <c r="N1288" s="5"/>
      <c r="Q1288" s="3"/>
      <c r="T1288" s="1"/>
      <c r="U1288" s="1"/>
      <c r="W1288" s="1"/>
      <c r="Y1288" s="7"/>
      <c r="Z1288" s="7"/>
      <c r="AA1288" s="30"/>
      <c r="AC1288" s="4"/>
      <c r="AD1288" s="4"/>
    </row>
    <row r="1289" spans="4:30" s="2" customFormat="1" x14ac:dyDescent="0.2">
      <c r="D1289" s="1"/>
      <c r="J1289" s="1"/>
      <c r="K1289" s="1"/>
      <c r="L1289" s="1"/>
      <c r="M1289" s="1"/>
      <c r="N1289" s="5"/>
      <c r="Q1289" s="3"/>
      <c r="T1289" s="1"/>
      <c r="U1289" s="1"/>
      <c r="W1289" s="1"/>
      <c r="Y1289" s="7"/>
      <c r="Z1289" s="7"/>
      <c r="AA1289" s="30"/>
      <c r="AC1289" s="4"/>
      <c r="AD1289" s="4"/>
    </row>
    <row r="1290" spans="4:30" s="2" customFormat="1" x14ac:dyDescent="0.2">
      <c r="D1290" s="1"/>
      <c r="J1290" s="1"/>
      <c r="K1290" s="1"/>
      <c r="L1290" s="1"/>
      <c r="M1290" s="1"/>
      <c r="N1290" s="5"/>
      <c r="Q1290" s="3"/>
      <c r="T1290" s="1"/>
      <c r="U1290" s="1"/>
      <c r="W1290" s="1"/>
      <c r="Y1290" s="7"/>
      <c r="Z1290" s="7"/>
      <c r="AA1290" s="30"/>
      <c r="AC1290" s="4"/>
      <c r="AD1290" s="4"/>
    </row>
    <row r="1291" spans="4:30" s="2" customFormat="1" x14ac:dyDescent="0.2">
      <c r="D1291" s="1"/>
      <c r="J1291" s="1"/>
      <c r="K1291" s="1"/>
      <c r="L1291" s="1"/>
      <c r="M1291" s="1"/>
      <c r="N1291" s="5"/>
      <c r="Q1291" s="3"/>
      <c r="T1291" s="1"/>
      <c r="U1291" s="1"/>
      <c r="W1291" s="1"/>
      <c r="Y1291" s="7"/>
      <c r="Z1291" s="7"/>
      <c r="AA1291" s="30"/>
      <c r="AC1291" s="4"/>
      <c r="AD1291" s="4"/>
    </row>
    <row r="1292" spans="4:30" s="2" customFormat="1" x14ac:dyDescent="0.2">
      <c r="D1292" s="1"/>
      <c r="J1292" s="1"/>
      <c r="K1292" s="1"/>
      <c r="L1292" s="1"/>
      <c r="M1292" s="1"/>
      <c r="N1292" s="5"/>
      <c r="Q1292" s="3"/>
      <c r="T1292" s="1"/>
      <c r="U1292" s="1"/>
      <c r="W1292" s="1"/>
      <c r="Y1292" s="7"/>
      <c r="Z1292" s="7"/>
      <c r="AA1292" s="30"/>
      <c r="AC1292" s="4"/>
      <c r="AD1292" s="4"/>
    </row>
    <row r="1293" spans="4:30" s="2" customFormat="1" x14ac:dyDescent="0.2">
      <c r="D1293" s="1"/>
      <c r="J1293" s="1"/>
      <c r="K1293" s="1"/>
      <c r="L1293" s="1"/>
      <c r="M1293" s="1"/>
      <c r="N1293" s="5"/>
      <c r="Q1293" s="3"/>
      <c r="T1293" s="1"/>
      <c r="U1293" s="1"/>
      <c r="W1293" s="1"/>
      <c r="Y1293" s="7"/>
      <c r="Z1293" s="7"/>
      <c r="AA1293" s="30"/>
      <c r="AC1293" s="4"/>
      <c r="AD1293" s="4"/>
    </row>
    <row r="1294" spans="4:30" s="2" customFormat="1" x14ac:dyDescent="0.2">
      <c r="D1294" s="1"/>
      <c r="J1294" s="1"/>
      <c r="K1294" s="1"/>
      <c r="L1294" s="1"/>
      <c r="M1294" s="1"/>
      <c r="N1294" s="5"/>
      <c r="Q1294" s="3"/>
      <c r="T1294" s="1"/>
      <c r="U1294" s="1"/>
      <c r="W1294" s="1"/>
      <c r="Y1294" s="7"/>
      <c r="Z1294" s="7"/>
      <c r="AA1294" s="30"/>
      <c r="AC1294" s="4"/>
      <c r="AD1294" s="4"/>
    </row>
    <row r="1295" spans="4:30" s="2" customFormat="1" x14ac:dyDescent="0.2">
      <c r="D1295" s="1"/>
      <c r="J1295" s="1"/>
      <c r="K1295" s="1"/>
      <c r="L1295" s="1"/>
      <c r="M1295" s="1"/>
      <c r="N1295" s="5"/>
      <c r="Q1295" s="3"/>
      <c r="T1295" s="1"/>
      <c r="U1295" s="1"/>
      <c r="W1295" s="1"/>
      <c r="Y1295" s="7"/>
      <c r="Z1295" s="7"/>
      <c r="AA1295" s="30"/>
      <c r="AC1295" s="4"/>
      <c r="AD1295" s="4"/>
    </row>
    <row r="1296" spans="4:30" s="2" customFormat="1" x14ac:dyDescent="0.2">
      <c r="D1296" s="1"/>
      <c r="J1296" s="1"/>
      <c r="K1296" s="1"/>
      <c r="L1296" s="1"/>
      <c r="M1296" s="1"/>
      <c r="N1296" s="5"/>
      <c r="Q1296" s="3"/>
      <c r="T1296" s="1"/>
      <c r="U1296" s="1"/>
      <c r="W1296" s="1"/>
      <c r="Y1296" s="7"/>
      <c r="Z1296" s="7"/>
      <c r="AA1296" s="30"/>
      <c r="AC1296" s="4"/>
      <c r="AD1296" s="4"/>
    </row>
    <row r="1297" spans="4:30" s="2" customFormat="1" x14ac:dyDescent="0.2">
      <c r="D1297" s="1"/>
      <c r="J1297" s="1"/>
      <c r="K1297" s="1"/>
      <c r="L1297" s="1"/>
      <c r="M1297" s="1"/>
      <c r="N1297" s="5"/>
      <c r="Q1297" s="3"/>
      <c r="T1297" s="1"/>
      <c r="U1297" s="1"/>
      <c r="W1297" s="1"/>
      <c r="Y1297" s="7"/>
      <c r="Z1297" s="7"/>
      <c r="AA1297" s="30"/>
      <c r="AC1297" s="4"/>
      <c r="AD1297" s="4"/>
    </row>
    <row r="1298" spans="4:30" s="2" customFormat="1" x14ac:dyDescent="0.2">
      <c r="D1298" s="1"/>
      <c r="J1298" s="1"/>
      <c r="K1298" s="1"/>
      <c r="L1298" s="1"/>
      <c r="M1298" s="1"/>
      <c r="N1298" s="5"/>
      <c r="Q1298" s="3"/>
      <c r="T1298" s="1"/>
      <c r="U1298" s="1"/>
      <c r="W1298" s="1"/>
      <c r="Y1298" s="7"/>
      <c r="Z1298" s="7"/>
      <c r="AA1298" s="30"/>
      <c r="AC1298" s="4"/>
      <c r="AD1298" s="4"/>
    </row>
    <row r="1299" spans="4:30" s="2" customFormat="1" x14ac:dyDescent="0.2">
      <c r="D1299" s="1"/>
      <c r="J1299" s="1"/>
      <c r="K1299" s="1"/>
      <c r="L1299" s="1"/>
      <c r="M1299" s="1"/>
      <c r="N1299" s="5"/>
      <c r="Q1299" s="3"/>
      <c r="T1299" s="1"/>
      <c r="U1299" s="1"/>
      <c r="W1299" s="1"/>
      <c r="Y1299" s="7"/>
      <c r="Z1299" s="7"/>
      <c r="AA1299" s="30"/>
      <c r="AC1299" s="4"/>
      <c r="AD1299" s="4"/>
    </row>
    <row r="1300" spans="4:30" s="2" customFormat="1" x14ac:dyDescent="0.2">
      <c r="D1300" s="1"/>
      <c r="J1300" s="1"/>
      <c r="K1300" s="1"/>
      <c r="L1300" s="1"/>
      <c r="M1300" s="1"/>
      <c r="N1300" s="5"/>
      <c r="Q1300" s="3"/>
      <c r="T1300" s="1"/>
      <c r="U1300" s="1"/>
      <c r="W1300" s="1"/>
      <c r="Y1300" s="7"/>
      <c r="Z1300" s="7"/>
      <c r="AA1300" s="30"/>
      <c r="AC1300" s="4"/>
      <c r="AD1300" s="4"/>
    </row>
    <row r="1301" spans="4:30" s="2" customFormat="1" x14ac:dyDescent="0.2">
      <c r="D1301" s="1"/>
      <c r="J1301" s="1"/>
      <c r="K1301" s="1"/>
      <c r="L1301" s="1"/>
      <c r="M1301" s="1"/>
      <c r="N1301" s="5"/>
      <c r="Q1301" s="3"/>
      <c r="T1301" s="1"/>
      <c r="U1301" s="1"/>
      <c r="W1301" s="1"/>
      <c r="Y1301" s="7"/>
      <c r="Z1301" s="7"/>
      <c r="AA1301" s="30"/>
      <c r="AC1301" s="4"/>
      <c r="AD1301" s="4"/>
    </row>
    <row r="1302" spans="4:30" s="2" customFormat="1" x14ac:dyDescent="0.2">
      <c r="D1302" s="1"/>
      <c r="J1302" s="1"/>
      <c r="K1302" s="1"/>
      <c r="L1302" s="1"/>
      <c r="M1302" s="1"/>
      <c r="N1302" s="5"/>
      <c r="Q1302" s="3"/>
      <c r="T1302" s="1"/>
      <c r="U1302" s="1"/>
      <c r="W1302" s="1"/>
      <c r="Y1302" s="7"/>
      <c r="Z1302" s="7"/>
      <c r="AA1302" s="30"/>
      <c r="AC1302" s="4"/>
      <c r="AD1302" s="4"/>
    </row>
    <row r="1303" spans="4:30" s="2" customFormat="1" x14ac:dyDescent="0.2">
      <c r="D1303" s="1"/>
      <c r="J1303" s="1"/>
      <c r="K1303" s="1"/>
      <c r="L1303" s="1"/>
      <c r="M1303" s="1"/>
      <c r="N1303" s="5"/>
      <c r="Q1303" s="3"/>
      <c r="T1303" s="1"/>
      <c r="U1303" s="1"/>
      <c r="W1303" s="1"/>
      <c r="Y1303" s="7"/>
      <c r="Z1303" s="7"/>
      <c r="AA1303" s="30"/>
      <c r="AC1303" s="4"/>
      <c r="AD1303" s="4"/>
    </row>
    <row r="1304" spans="4:30" s="2" customFormat="1" x14ac:dyDescent="0.2">
      <c r="D1304" s="1"/>
      <c r="J1304" s="1"/>
      <c r="K1304" s="1"/>
      <c r="L1304" s="1"/>
      <c r="M1304" s="1"/>
      <c r="N1304" s="5"/>
      <c r="Q1304" s="3"/>
      <c r="T1304" s="1"/>
      <c r="U1304" s="1"/>
      <c r="W1304" s="1"/>
      <c r="Y1304" s="7"/>
      <c r="Z1304" s="7"/>
      <c r="AA1304" s="30"/>
      <c r="AC1304" s="4"/>
      <c r="AD1304" s="4"/>
    </row>
    <row r="1305" spans="4:30" s="2" customFormat="1" x14ac:dyDescent="0.2">
      <c r="D1305" s="1"/>
      <c r="J1305" s="1"/>
      <c r="K1305" s="1"/>
      <c r="L1305" s="1"/>
      <c r="M1305" s="1"/>
      <c r="N1305" s="5"/>
      <c r="Q1305" s="3"/>
      <c r="T1305" s="1"/>
      <c r="U1305" s="1"/>
      <c r="W1305" s="1"/>
      <c r="Y1305" s="7"/>
      <c r="Z1305" s="7"/>
      <c r="AA1305" s="30"/>
      <c r="AC1305" s="4"/>
      <c r="AD1305" s="4"/>
    </row>
    <row r="1306" spans="4:30" s="2" customFormat="1" x14ac:dyDescent="0.2">
      <c r="D1306" s="1"/>
      <c r="J1306" s="1"/>
      <c r="K1306" s="1"/>
      <c r="L1306" s="1"/>
      <c r="M1306" s="1"/>
      <c r="N1306" s="5"/>
      <c r="Q1306" s="3"/>
      <c r="T1306" s="1"/>
      <c r="U1306" s="1"/>
      <c r="W1306" s="1"/>
      <c r="Y1306" s="7"/>
      <c r="Z1306" s="7"/>
      <c r="AA1306" s="30"/>
      <c r="AC1306" s="4"/>
      <c r="AD1306" s="4"/>
    </row>
    <row r="1307" spans="4:30" s="2" customFormat="1" x14ac:dyDescent="0.2">
      <c r="D1307" s="1"/>
      <c r="J1307" s="1"/>
      <c r="K1307" s="1"/>
      <c r="L1307" s="1"/>
      <c r="M1307" s="1"/>
      <c r="N1307" s="5"/>
      <c r="Q1307" s="3"/>
      <c r="T1307" s="1"/>
      <c r="U1307" s="1"/>
      <c r="W1307" s="1"/>
      <c r="Y1307" s="7"/>
      <c r="Z1307" s="7"/>
      <c r="AA1307" s="30"/>
      <c r="AC1307" s="4"/>
      <c r="AD1307" s="4"/>
    </row>
    <row r="1308" spans="4:30" s="2" customFormat="1" x14ac:dyDescent="0.2">
      <c r="D1308" s="1"/>
      <c r="J1308" s="1"/>
      <c r="K1308" s="1"/>
      <c r="L1308" s="1"/>
      <c r="M1308" s="1"/>
      <c r="N1308" s="5"/>
      <c r="Q1308" s="3"/>
      <c r="T1308" s="1"/>
      <c r="U1308" s="1"/>
      <c r="W1308" s="1"/>
      <c r="Y1308" s="7"/>
      <c r="Z1308" s="7"/>
      <c r="AA1308" s="30"/>
      <c r="AC1308" s="4"/>
      <c r="AD1308" s="4"/>
    </row>
    <row r="1309" spans="4:30" s="2" customFormat="1" x14ac:dyDescent="0.2">
      <c r="D1309" s="1"/>
      <c r="J1309" s="1"/>
      <c r="K1309" s="1"/>
      <c r="L1309" s="1"/>
      <c r="M1309" s="1"/>
      <c r="N1309" s="5"/>
      <c r="Q1309" s="3"/>
      <c r="T1309" s="1"/>
      <c r="U1309" s="1"/>
      <c r="W1309" s="1"/>
      <c r="Y1309" s="7"/>
      <c r="Z1309" s="7"/>
      <c r="AA1309" s="30"/>
      <c r="AC1309" s="4"/>
      <c r="AD1309" s="4"/>
    </row>
    <row r="1310" spans="4:30" s="2" customFormat="1" x14ac:dyDescent="0.2">
      <c r="D1310" s="1"/>
      <c r="J1310" s="1"/>
      <c r="K1310" s="1"/>
      <c r="L1310" s="1"/>
      <c r="M1310" s="1"/>
      <c r="N1310" s="5"/>
      <c r="Q1310" s="3"/>
      <c r="T1310" s="1"/>
      <c r="U1310" s="1"/>
      <c r="W1310" s="1"/>
      <c r="Y1310" s="7"/>
      <c r="Z1310" s="7"/>
      <c r="AA1310" s="30"/>
      <c r="AC1310" s="4"/>
      <c r="AD1310" s="4"/>
    </row>
    <row r="1311" spans="4:30" s="2" customFormat="1" x14ac:dyDescent="0.2">
      <c r="D1311" s="1"/>
      <c r="J1311" s="1"/>
      <c r="K1311" s="1"/>
      <c r="L1311" s="1"/>
      <c r="M1311" s="1"/>
      <c r="N1311" s="5"/>
      <c r="Q1311" s="3"/>
      <c r="T1311" s="1"/>
      <c r="U1311" s="1"/>
      <c r="W1311" s="1"/>
      <c r="Y1311" s="7"/>
      <c r="Z1311" s="7"/>
      <c r="AA1311" s="30"/>
      <c r="AC1311" s="4"/>
      <c r="AD1311" s="4"/>
    </row>
    <row r="1312" spans="4:30" s="2" customFormat="1" x14ac:dyDescent="0.2">
      <c r="D1312" s="1"/>
      <c r="J1312" s="1"/>
      <c r="K1312" s="1"/>
      <c r="L1312" s="1"/>
      <c r="M1312" s="1"/>
      <c r="N1312" s="5"/>
      <c r="Q1312" s="3"/>
      <c r="T1312" s="1"/>
      <c r="U1312" s="1"/>
      <c r="W1312" s="1"/>
      <c r="Y1312" s="7"/>
      <c r="Z1312" s="7"/>
      <c r="AA1312" s="30"/>
      <c r="AC1312" s="4"/>
      <c r="AD1312" s="4"/>
    </row>
    <row r="1313" spans="4:30" s="2" customFormat="1" x14ac:dyDescent="0.2">
      <c r="D1313" s="1"/>
      <c r="J1313" s="1"/>
      <c r="K1313" s="1"/>
      <c r="L1313" s="1"/>
      <c r="M1313" s="1"/>
      <c r="N1313" s="5"/>
      <c r="Q1313" s="3"/>
      <c r="T1313" s="1"/>
      <c r="U1313" s="1"/>
      <c r="W1313" s="1"/>
      <c r="Y1313" s="7"/>
      <c r="Z1313" s="7"/>
      <c r="AA1313" s="30"/>
      <c r="AC1313" s="4"/>
      <c r="AD1313" s="4"/>
    </row>
    <row r="1314" spans="4:30" s="2" customFormat="1" x14ac:dyDescent="0.2">
      <c r="D1314" s="1"/>
      <c r="J1314" s="1"/>
      <c r="K1314" s="1"/>
      <c r="L1314" s="1"/>
      <c r="M1314" s="1"/>
      <c r="N1314" s="5"/>
      <c r="Q1314" s="3"/>
      <c r="T1314" s="1"/>
      <c r="U1314" s="1"/>
      <c r="W1314" s="1"/>
      <c r="Y1314" s="7"/>
      <c r="Z1314" s="7"/>
      <c r="AA1314" s="30"/>
      <c r="AC1314" s="4"/>
      <c r="AD1314" s="4"/>
    </row>
    <row r="1315" spans="4:30" s="2" customFormat="1" x14ac:dyDescent="0.2">
      <c r="D1315" s="1"/>
      <c r="J1315" s="1"/>
      <c r="K1315" s="1"/>
      <c r="L1315" s="1"/>
      <c r="M1315" s="1"/>
      <c r="N1315" s="5"/>
      <c r="Q1315" s="3"/>
      <c r="T1315" s="1"/>
      <c r="U1315" s="1"/>
      <c r="W1315" s="1"/>
      <c r="Y1315" s="7"/>
      <c r="Z1315" s="7"/>
      <c r="AA1315" s="30"/>
      <c r="AC1315" s="4"/>
      <c r="AD1315" s="4"/>
    </row>
    <row r="1316" spans="4:30" s="2" customFormat="1" x14ac:dyDescent="0.2">
      <c r="D1316" s="1"/>
      <c r="J1316" s="1"/>
      <c r="K1316" s="1"/>
      <c r="L1316" s="1"/>
      <c r="M1316" s="1"/>
      <c r="N1316" s="5"/>
      <c r="Q1316" s="3"/>
      <c r="T1316" s="1"/>
      <c r="U1316" s="1"/>
      <c r="W1316" s="1"/>
      <c r="Y1316" s="7"/>
      <c r="Z1316" s="7"/>
      <c r="AA1316" s="30"/>
      <c r="AC1316" s="4"/>
      <c r="AD1316" s="4"/>
    </row>
    <row r="1317" spans="4:30" s="2" customFormat="1" x14ac:dyDescent="0.2">
      <c r="D1317" s="1"/>
      <c r="J1317" s="1"/>
      <c r="K1317" s="1"/>
      <c r="L1317" s="1"/>
      <c r="M1317" s="1"/>
      <c r="N1317" s="5"/>
      <c r="Q1317" s="3"/>
      <c r="T1317" s="1"/>
      <c r="U1317" s="1"/>
      <c r="W1317" s="1"/>
      <c r="Y1317" s="7"/>
      <c r="Z1317" s="7"/>
      <c r="AA1317" s="30"/>
      <c r="AC1317" s="4"/>
      <c r="AD1317" s="4"/>
    </row>
    <row r="1318" spans="4:30" s="2" customFormat="1" x14ac:dyDescent="0.2">
      <c r="D1318" s="1"/>
      <c r="J1318" s="1"/>
      <c r="K1318" s="1"/>
      <c r="L1318" s="1"/>
      <c r="M1318" s="1"/>
      <c r="N1318" s="5"/>
      <c r="Q1318" s="3"/>
      <c r="T1318" s="1"/>
      <c r="U1318" s="1"/>
      <c r="W1318" s="1"/>
      <c r="Y1318" s="7"/>
      <c r="Z1318" s="7"/>
      <c r="AA1318" s="30"/>
      <c r="AC1318" s="4"/>
      <c r="AD1318" s="4"/>
    </row>
    <row r="1319" spans="4:30" s="2" customFormat="1" x14ac:dyDescent="0.2">
      <c r="D1319" s="1"/>
      <c r="J1319" s="1"/>
      <c r="K1319" s="1"/>
      <c r="L1319" s="1"/>
      <c r="M1319" s="1"/>
      <c r="N1319" s="5"/>
      <c r="Q1319" s="3"/>
      <c r="T1319" s="1"/>
      <c r="U1319" s="1"/>
      <c r="W1319" s="1"/>
      <c r="Y1319" s="7"/>
      <c r="Z1319" s="7"/>
      <c r="AA1319" s="30"/>
      <c r="AC1319" s="4"/>
      <c r="AD1319" s="4"/>
    </row>
    <row r="1320" spans="4:30" s="2" customFormat="1" x14ac:dyDescent="0.2">
      <c r="D1320" s="1"/>
      <c r="J1320" s="1"/>
      <c r="K1320" s="1"/>
      <c r="L1320" s="1"/>
      <c r="M1320" s="1"/>
      <c r="N1320" s="5"/>
      <c r="Q1320" s="3"/>
      <c r="T1320" s="1"/>
      <c r="U1320" s="1"/>
      <c r="W1320" s="1"/>
      <c r="Y1320" s="7"/>
      <c r="Z1320" s="7"/>
      <c r="AA1320" s="30"/>
      <c r="AC1320" s="4"/>
      <c r="AD1320" s="4"/>
    </row>
    <row r="1321" spans="4:30" s="2" customFormat="1" x14ac:dyDescent="0.2">
      <c r="D1321" s="1"/>
      <c r="J1321" s="1"/>
      <c r="K1321" s="1"/>
      <c r="L1321" s="1"/>
      <c r="M1321" s="1"/>
      <c r="N1321" s="5"/>
      <c r="Q1321" s="3"/>
      <c r="T1321" s="1"/>
      <c r="U1321" s="1"/>
      <c r="W1321" s="1"/>
      <c r="Y1321" s="7"/>
      <c r="Z1321" s="7"/>
      <c r="AA1321" s="30"/>
      <c r="AC1321" s="4"/>
      <c r="AD1321" s="4"/>
    </row>
    <row r="1322" spans="4:30" s="2" customFormat="1" x14ac:dyDescent="0.2">
      <c r="D1322" s="1"/>
      <c r="J1322" s="1"/>
      <c r="K1322" s="1"/>
      <c r="L1322" s="1"/>
      <c r="M1322" s="1"/>
      <c r="N1322" s="5"/>
      <c r="Q1322" s="3"/>
      <c r="T1322" s="1"/>
      <c r="U1322" s="1"/>
      <c r="W1322" s="1"/>
      <c r="Y1322" s="7"/>
      <c r="Z1322" s="7"/>
      <c r="AA1322" s="30"/>
      <c r="AC1322" s="4"/>
      <c r="AD1322" s="4"/>
    </row>
    <row r="1323" spans="4:30" s="2" customFormat="1" x14ac:dyDescent="0.2">
      <c r="D1323" s="1"/>
      <c r="J1323" s="1"/>
      <c r="K1323" s="1"/>
      <c r="L1323" s="1"/>
      <c r="M1323" s="1"/>
      <c r="N1323" s="5"/>
      <c r="Q1323" s="3"/>
      <c r="T1323" s="1"/>
      <c r="U1323" s="1"/>
      <c r="W1323" s="1"/>
      <c r="Y1323" s="7"/>
      <c r="Z1323" s="7"/>
      <c r="AA1323" s="30"/>
      <c r="AC1323" s="4"/>
      <c r="AD1323" s="4"/>
    </row>
    <row r="1324" spans="4:30" s="2" customFormat="1" x14ac:dyDescent="0.2">
      <c r="D1324" s="1"/>
      <c r="J1324" s="1"/>
      <c r="K1324" s="1"/>
      <c r="L1324" s="1"/>
      <c r="M1324" s="1"/>
      <c r="N1324" s="5"/>
      <c r="Q1324" s="3"/>
      <c r="T1324" s="1"/>
      <c r="U1324" s="1"/>
      <c r="W1324" s="1"/>
      <c r="Y1324" s="7"/>
      <c r="Z1324" s="7"/>
      <c r="AA1324" s="30"/>
      <c r="AC1324" s="4"/>
      <c r="AD1324" s="4"/>
    </row>
    <row r="1325" spans="4:30" s="2" customFormat="1" x14ac:dyDescent="0.2">
      <c r="D1325" s="1"/>
      <c r="J1325" s="1"/>
      <c r="K1325" s="1"/>
      <c r="L1325" s="1"/>
      <c r="M1325" s="1"/>
      <c r="N1325" s="5"/>
      <c r="Q1325" s="3"/>
      <c r="T1325" s="1"/>
      <c r="U1325" s="1"/>
      <c r="W1325" s="1"/>
      <c r="Y1325" s="7"/>
      <c r="Z1325" s="7"/>
      <c r="AA1325" s="30"/>
      <c r="AC1325" s="4"/>
      <c r="AD1325" s="4"/>
    </row>
    <row r="1326" spans="4:30" s="2" customFormat="1" x14ac:dyDescent="0.2">
      <c r="D1326" s="1"/>
      <c r="J1326" s="1"/>
      <c r="K1326" s="1"/>
      <c r="L1326" s="1"/>
      <c r="M1326" s="1"/>
      <c r="N1326" s="5"/>
      <c r="Q1326" s="3"/>
      <c r="T1326" s="1"/>
      <c r="U1326" s="1"/>
      <c r="W1326" s="1"/>
      <c r="Y1326" s="7"/>
      <c r="Z1326" s="7"/>
      <c r="AA1326" s="30"/>
      <c r="AC1326" s="4"/>
      <c r="AD1326" s="4"/>
    </row>
    <row r="1327" spans="4:30" s="2" customFormat="1" x14ac:dyDescent="0.2">
      <c r="D1327" s="1"/>
      <c r="J1327" s="1"/>
      <c r="K1327" s="1"/>
      <c r="L1327" s="1"/>
      <c r="M1327" s="1"/>
      <c r="N1327" s="5"/>
      <c r="Q1327" s="3"/>
      <c r="T1327" s="1"/>
      <c r="U1327" s="1"/>
      <c r="W1327" s="1"/>
      <c r="Y1327" s="7"/>
      <c r="Z1327" s="7"/>
      <c r="AA1327" s="30"/>
      <c r="AC1327" s="4"/>
      <c r="AD1327" s="4"/>
    </row>
    <row r="1328" spans="4:30" s="2" customFormat="1" x14ac:dyDescent="0.2">
      <c r="D1328" s="1"/>
      <c r="J1328" s="1"/>
      <c r="K1328" s="1"/>
      <c r="L1328" s="1"/>
      <c r="M1328" s="1"/>
      <c r="N1328" s="5"/>
      <c r="Q1328" s="3"/>
      <c r="T1328" s="1"/>
      <c r="U1328" s="1"/>
      <c r="W1328" s="1"/>
      <c r="Y1328" s="7"/>
      <c r="Z1328" s="7"/>
      <c r="AA1328" s="30"/>
      <c r="AC1328" s="4"/>
      <c r="AD1328" s="4"/>
    </row>
    <row r="1329" spans="4:30" s="2" customFormat="1" x14ac:dyDescent="0.2">
      <c r="D1329" s="1"/>
      <c r="J1329" s="1"/>
      <c r="K1329" s="1"/>
      <c r="L1329" s="1"/>
      <c r="M1329" s="1"/>
      <c r="N1329" s="5"/>
      <c r="Q1329" s="3"/>
      <c r="T1329" s="1"/>
      <c r="U1329" s="1"/>
      <c r="W1329" s="1"/>
      <c r="Y1329" s="7"/>
      <c r="Z1329" s="7"/>
      <c r="AA1329" s="30"/>
      <c r="AC1329" s="4"/>
      <c r="AD1329" s="4"/>
    </row>
    <row r="1330" spans="4:30" s="2" customFormat="1" x14ac:dyDescent="0.2">
      <c r="D1330" s="1"/>
      <c r="J1330" s="1"/>
      <c r="K1330" s="1"/>
      <c r="L1330" s="1"/>
      <c r="M1330" s="1"/>
      <c r="N1330" s="5"/>
      <c r="Q1330" s="3"/>
      <c r="T1330" s="1"/>
      <c r="U1330" s="1"/>
      <c r="W1330" s="1"/>
      <c r="Y1330" s="7"/>
      <c r="Z1330" s="7"/>
      <c r="AA1330" s="30"/>
      <c r="AC1330" s="4"/>
      <c r="AD1330" s="4"/>
    </row>
    <row r="1331" spans="4:30" s="2" customFormat="1" x14ac:dyDescent="0.2">
      <c r="D1331" s="1"/>
      <c r="J1331" s="1"/>
      <c r="K1331" s="1"/>
      <c r="L1331" s="1"/>
      <c r="M1331" s="1"/>
      <c r="N1331" s="5"/>
      <c r="Q1331" s="3"/>
      <c r="T1331" s="1"/>
      <c r="U1331" s="1"/>
      <c r="W1331" s="1"/>
      <c r="Y1331" s="7"/>
      <c r="Z1331" s="7"/>
      <c r="AA1331" s="30"/>
      <c r="AC1331" s="4"/>
      <c r="AD1331" s="4"/>
    </row>
    <row r="1332" spans="4:30" s="2" customFormat="1" x14ac:dyDescent="0.2">
      <c r="D1332" s="1"/>
      <c r="J1332" s="1"/>
      <c r="K1332" s="1"/>
      <c r="L1332" s="1"/>
      <c r="M1332" s="1"/>
      <c r="N1332" s="5"/>
      <c r="Q1332" s="3"/>
      <c r="T1332" s="1"/>
      <c r="U1332" s="1"/>
      <c r="W1332" s="1"/>
      <c r="Y1332" s="7"/>
      <c r="Z1332" s="7"/>
      <c r="AA1332" s="30"/>
      <c r="AC1332" s="4"/>
      <c r="AD1332" s="4"/>
    </row>
    <row r="1333" spans="4:30" s="2" customFormat="1" x14ac:dyDescent="0.2">
      <c r="D1333" s="1"/>
      <c r="J1333" s="1"/>
      <c r="K1333" s="1"/>
      <c r="L1333" s="1"/>
      <c r="M1333" s="1"/>
      <c r="N1333" s="5"/>
      <c r="Q1333" s="3"/>
      <c r="T1333" s="1"/>
      <c r="U1333" s="1"/>
      <c r="W1333" s="1"/>
      <c r="Y1333" s="7"/>
      <c r="Z1333" s="7"/>
      <c r="AA1333" s="30"/>
      <c r="AC1333" s="4"/>
      <c r="AD1333" s="4"/>
    </row>
    <row r="1334" spans="4:30" s="2" customFormat="1" x14ac:dyDescent="0.2">
      <c r="D1334" s="1"/>
      <c r="J1334" s="1"/>
      <c r="K1334" s="1"/>
      <c r="L1334" s="1"/>
      <c r="M1334" s="1"/>
      <c r="N1334" s="5"/>
      <c r="Q1334" s="3"/>
      <c r="T1334" s="1"/>
      <c r="U1334" s="1"/>
      <c r="W1334" s="1"/>
      <c r="Y1334" s="7"/>
      <c r="Z1334" s="7"/>
      <c r="AA1334" s="30"/>
      <c r="AC1334" s="4"/>
      <c r="AD1334" s="4"/>
    </row>
    <row r="1335" spans="4:30" s="2" customFormat="1" x14ac:dyDescent="0.2">
      <c r="D1335" s="1"/>
      <c r="J1335" s="1"/>
      <c r="K1335" s="1"/>
      <c r="L1335" s="1"/>
      <c r="M1335" s="1"/>
      <c r="N1335" s="5"/>
      <c r="Q1335" s="3"/>
      <c r="T1335" s="1"/>
      <c r="U1335" s="1"/>
      <c r="W1335" s="1"/>
      <c r="Y1335" s="7"/>
      <c r="Z1335" s="7"/>
      <c r="AA1335" s="30"/>
      <c r="AC1335" s="4"/>
      <c r="AD1335" s="4"/>
    </row>
    <row r="1336" spans="4:30" s="2" customFormat="1" x14ac:dyDescent="0.2">
      <c r="D1336" s="1"/>
      <c r="J1336" s="1"/>
      <c r="K1336" s="1"/>
      <c r="L1336" s="1"/>
      <c r="M1336" s="1"/>
      <c r="N1336" s="5"/>
      <c r="Q1336" s="3"/>
      <c r="T1336" s="1"/>
      <c r="U1336" s="1"/>
      <c r="W1336" s="1"/>
      <c r="Y1336" s="7"/>
      <c r="Z1336" s="7"/>
      <c r="AA1336" s="30"/>
      <c r="AC1336" s="4"/>
      <c r="AD1336" s="4"/>
    </row>
    <row r="1337" spans="4:30" s="2" customFormat="1" x14ac:dyDescent="0.2">
      <c r="D1337" s="1"/>
      <c r="J1337" s="1"/>
      <c r="K1337" s="1"/>
      <c r="L1337" s="1"/>
      <c r="M1337" s="1"/>
      <c r="N1337" s="5"/>
      <c r="Q1337" s="3"/>
      <c r="T1337" s="1"/>
      <c r="U1337" s="1"/>
      <c r="W1337" s="1"/>
      <c r="Y1337" s="7"/>
      <c r="Z1337" s="7"/>
      <c r="AA1337" s="30"/>
      <c r="AC1337" s="4"/>
      <c r="AD1337" s="4"/>
    </row>
    <row r="1338" spans="4:30" s="2" customFormat="1" x14ac:dyDescent="0.2">
      <c r="D1338" s="1"/>
      <c r="J1338" s="1"/>
      <c r="K1338" s="1"/>
      <c r="L1338" s="1"/>
      <c r="M1338" s="1"/>
      <c r="N1338" s="5"/>
      <c r="Q1338" s="3"/>
      <c r="T1338" s="1"/>
      <c r="U1338" s="1"/>
      <c r="W1338" s="1"/>
      <c r="Y1338" s="7"/>
      <c r="Z1338" s="7"/>
      <c r="AA1338" s="30"/>
      <c r="AC1338" s="4"/>
      <c r="AD1338" s="4"/>
    </row>
    <row r="1339" spans="4:30" s="2" customFormat="1" x14ac:dyDescent="0.2">
      <c r="D1339" s="1"/>
      <c r="J1339" s="1"/>
      <c r="K1339" s="1"/>
      <c r="L1339" s="1"/>
      <c r="M1339" s="1"/>
      <c r="N1339" s="5"/>
      <c r="Q1339" s="3"/>
      <c r="T1339" s="1"/>
      <c r="U1339" s="1"/>
      <c r="W1339" s="1"/>
      <c r="Y1339" s="7"/>
      <c r="Z1339" s="7"/>
      <c r="AA1339" s="30"/>
      <c r="AC1339" s="4"/>
      <c r="AD1339" s="4"/>
    </row>
    <row r="1340" spans="4:30" s="2" customFormat="1" x14ac:dyDescent="0.2">
      <c r="D1340" s="1"/>
      <c r="J1340" s="1"/>
      <c r="K1340" s="1"/>
      <c r="L1340" s="1"/>
      <c r="M1340" s="1"/>
      <c r="N1340" s="5"/>
      <c r="Q1340" s="3"/>
      <c r="T1340" s="1"/>
      <c r="U1340" s="1"/>
      <c r="W1340" s="1"/>
      <c r="Y1340" s="7"/>
      <c r="Z1340" s="7"/>
      <c r="AA1340" s="30"/>
      <c r="AC1340" s="4"/>
      <c r="AD1340" s="4"/>
    </row>
    <row r="1341" spans="4:30" s="2" customFormat="1" x14ac:dyDescent="0.2">
      <c r="D1341" s="1"/>
      <c r="J1341" s="1"/>
      <c r="K1341" s="1"/>
      <c r="L1341" s="1"/>
      <c r="M1341" s="1"/>
      <c r="N1341" s="5"/>
      <c r="Q1341" s="3"/>
      <c r="T1341" s="1"/>
      <c r="U1341" s="1"/>
      <c r="W1341" s="1"/>
      <c r="Y1341" s="7"/>
      <c r="Z1341" s="7"/>
      <c r="AA1341" s="30"/>
      <c r="AC1341" s="4"/>
      <c r="AD1341" s="4"/>
    </row>
    <row r="1342" spans="4:30" s="2" customFormat="1" x14ac:dyDescent="0.2">
      <c r="D1342" s="1"/>
      <c r="J1342" s="1"/>
      <c r="K1342" s="1"/>
      <c r="L1342" s="1"/>
      <c r="M1342" s="1"/>
      <c r="N1342" s="5"/>
      <c r="Q1342" s="3"/>
      <c r="T1342" s="1"/>
      <c r="U1342" s="1"/>
      <c r="W1342" s="1"/>
      <c r="Y1342" s="7"/>
      <c r="Z1342" s="7"/>
      <c r="AA1342" s="30"/>
      <c r="AC1342" s="4"/>
      <c r="AD1342" s="4"/>
    </row>
    <row r="1343" spans="4:30" s="2" customFormat="1" x14ac:dyDescent="0.2">
      <c r="D1343" s="1"/>
      <c r="J1343" s="1"/>
      <c r="K1343" s="1"/>
      <c r="L1343" s="1"/>
      <c r="M1343" s="1"/>
      <c r="N1343" s="5"/>
      <c r="Q1343" s="3"/>
      <c r="T1343" s="1"/>
      <c r="U1343" s="1"/>
      <c r="W1343" s="1"/>
      <c r="Y1343" s="7"/>
      <c r="Z1343" s="7"/>
      <c r="AA1343" s="30"/>
      <c r="AC1343" s="4"/>
      <c r="AD1343" s="4"/>
    </row>
    <row r="1344" spans="4:30" s="2" customFormat="1" x14ac:dyDescent="0.2">
      <c r="D1344" s="1"/>
      <c r="J1344" s="1"/>
      <c r="K1344" s="1"/>
      <c r="L1344" s="1"/>
      <c r="M1344" s="1"/>
      <c r="N1344" s="5"/>
      <c r="Q1344" s="3"/>
      <c r="T1344" s="1"/>
      <c r="U1344" s="1"/>
      <c r="W1344" s="1"/>
      <c r="Y1344" s="7"/>
      <c r="Z1344" s="7"/>
      <c r="AA1344" s="30"/>
      <c r="AC1344" s="4"/>
      <c r="AD1344" s="4"/>
    </row>
    <row r="1345" spans="4:30" s="2" customFormat="1" x14ac:dyDescent="0.2">
      <c r="D1345" s="1"/>
      <c r="J1345" s="1"/>
      <c r="K1345" s="1"/>
      <c r="L1345" s="1"/>
      <c r="M1345" s="1"/>
      <c r="N1345" s="5"/>
      <c r="Q1345" s="3"/>
      <c r="T1345" s="1"/>
      <c r="U1345" s="1"/>
      <c r="W1345" s="1"/>
      <c r="Y1345" s="7"/>
      <c r="Z1345" s="7"/>
      <c r="AA1345" s="30"/>
      <c r="AC1345" s="4"/>
      <c r="AD1345" s="4"/>
    </row>
    <row r="1346" spans="4:30" s="2" customFormat="1" x14ac:dyDescent="0.2">
      <c r="D1346" s="1"/>
      <c r="J1346" s="1"/>
      <c r="K1346" s="1"/>
      <c r="L1346" s="1"/>
      <c r="M1346" s="1"/>
      <c r="N1346" s="5"/>
      <c r="Q1346" s="3"/>
      <c r="T1346" s="1"/>
      <c r="U1346" s="1"/>
      <c r="W1346" s="1"/>
      <c r="Y1346" s="7"/>
      <c r="Z1346" s="7"/>
      <c r="AA1346" s="30"/>
      <c r="AC1346" s="4"/>
      <c r="AD1346" s="4"/>
    </row>
    <row r="1347" spans="4:30" s="2" customFormat="1" x14ac:dyDescent="0.2">
      <c r="D1347" s="1"/>
      <c r="J1347" s="1"/>
      <c r="K1347" s="1"/>
      <c r="L1347" s="1"/>
      <c r="M1347" s="1"/>
      <c r="N1347" s="5"/>
      <c r="Q1347" s="3"/>
      <c r="T1347" s="1"/>
      <c r="U1347" s="1"/>
      <c r="W1347" s="1"/>
      <c r="Y1347" s="7"/>
      <c r="Z1347" s="7"/>
      <c r="AA1347" s="30"/>
      <c r="AC1347" s="4"/>
      <c r="AD1347" s="4"/>
    </row>
    <row r="1348" spans="4:30" s="2" customFormat="1" x14ac:dyDescent="0.2">
      <c r="D1348" s="1"/>
      <c r="J1348" s="1"/>
      <c r="K1348" s="1"/>
      <c r="L1348" s="1"/>
      <c r="M1348" s="1"/>
      <c r="N1348" s="5"/>
      <c r="Q1348" s="3"/>
      <c r="T1348" s="1"/>
      <c r="U1348" s="1"/>
      <c r="W1348" s="1"/>
      <c r="Y1348" s="7"/>
      <c r="Z1348" s="7"/>
      <c r="AA1348" s="30"/>
      <c r="AC1348" s="4"/>
      <c r="AD1348" s="4"/>
    </row>
    <row r="1349" spans="4:30" s="2" customFormat="1" x14ac:dyDescent="0.2">
      <c r="D1349" s="1"/>
      <c r="J1349" s="1"/>
      <c r="K1349" s="1"/>
      <c r="L1349" s="1"/>
      <c r="M1349" s="1"/>
      <c r="N1349" s="5"/>
      <c r="Q1349" s="3"/>
      <c r="T1349" s="1"/>
      <c r="U1349" s="1"/>
      <c r="W1349" s="1"/>
      <c r="Y1349" s="7"/>
      <c r="Z1349" s="7"/>
      <c r="AA1349" s="30"/>
      <c r="AC1349" s="4"/>
      <c r="AD1349" s="4"/>
    </row>
    <row r="1350" spans="4:30" s="2" customFormat="1" x14ac:dyDescent="0.2">
      <c r="D1350" s="1"/>
      <c r="J1350" s="1"/>
      <c r="K1350" s="1"/>
      <c r="L1350" s="1"/>
      <c r="M1350" s="1"/>
      <c r="N1350" s="5"/>
      <c r="Q1350" s="3"/>
      <c r="T1350" s="1"/>
      <c r="U1350" s="1"/>
      <c r="W1350" s="1"/>
      <c r="Y1350" s="7"/>
      <c r="Z1350" s="7"/>
      <c r="AA1350" s="30"/>
      <c r="AC1350" s="4"/>
      <c r="AD1350" s="4"/>
    </row>
    <row r="1351" spans="4:30" s="2" customFormat="1" x14ac:dyDescent="0.2">
      <c r="D1351" s="1"/>
      <c r="J1351" s="1"/>
      <c r="K1351" s="1"/>
      <c r="L1351" s="1"/>
      <c r="M1351" s="1"/>
      <c r="N1351" s="5"/>
      <c r="Q1351" s="3"/>
      <c r="T1351" s="1"/>
      <c r="U1351" s="1"/>
      <c r="W1351" s="1"/>
      <c r="Y1351" s="7"/>
      <c r="Z1351" s="7"/>
      <c r="AA1351" s="30"/>
      <c r="AC1351" s="4"/>
      <c r="AD1351" s="4"/>
    </row>
    <row r="1352" spans="4:30" s="2" customFormat="1" x14ac:dyDescent="0.2">
      <c r="D1352" s="1"/>
      <c r="J1352" s="1"/>
      <c r="K1352" s="1"/>
      <c r="L1352" s="1"/>
      <c r="M1352" s="1"/>
      <c r="N1352" s="5"/>
      <c r="Q1352" s="3"/>
      <c r="T1352" s="1"/>
      <c r="U1352" s="1"/>
      <c r="W1352" s="1"/>
      <c r="Y1352" s="7"/>
      <c r="Z1352" s="7"/>
      <c r="AA1352" s="30"/>
      <c r="AC1352" s="4"/>
      <c r="AD1352" s="4"/>
    </row>
    <row r="1353" spans="4:30" s="2" customFormat="1" x14ac:dyDescent="0.2">
      <c r="D1353" s="1"/>
      <c r="J1353" s="1"/>
      <c r="K1353" s="1"/>
      <c r="L1353" s="1"/>
      <c r="M1353" s="1"/>
      <c r="N1353" s="5"/>
      <c r="Q1353" s="3"/>
      <c r="T1353" s="1"/>
      <c r="U1353" s="1"/>
      <c r="W1353" s="1"/>
      <c r="Y1353" s="7"/>
      <c r="Z1353" s="7"/>
      <c r="AA1353" s="30"/>
      <c r="AC1353" s="4"/>
      <c r="AD1353" s="4"/>
    </row>
    <row r="1354" spans="4:30" s="2" customFormat="1" x14ac:dyDescent="0.2">
      <c r="D1354" s="1"/>
      <c r="J1354" s="1"/>
      <c r="K1354" s="1"/>
      <c r="L1354" s="1"/>
      <c r="M1354" s="1"/>
      <c r="N1354" s="5"/>
      <c r="Q1354" s="3"/>
      <c r="T1354" s="1"/>
      <c r="U1354" s="1"/>
      <c r="W1354" s="1"/>
      <c r="Y1354" s="7"/>
      <c r="Z1354" s="7"/>
      <c r="AA1354" s="30"/>
      <c r="AC1354" s="4"/>
      <c r="AD1354" s="4"/>
    </row>
    <row r="1355" spans="4:30" s="2" customFormat="1" x14ac:dyDescent="0.2">
      <c r="D1355" s="1"/>
      <c r="J1355" s="1"/>
      <c r="K1355" s="1"/>
      <c r="L1355" s="1"/>
      <c r="M1355" s="1"/>
      <c r="N1355" s="5"/>
      <c r="Q1355" s="3"/>
      <c r="T1355" s="1"/>
      <c r="U1355" s="1"/>
      <c r="W1355" s="1"/>
      <c r="Y1355" s="7"/>
      <c r="Z1355" s="7"/>
      <c r="AA1355" s="30"/>
      <c r="AC1355" s="4"/>
      <c r="AD1355" s="4"/>
    </row>
    <row r="1356" spans="4:30" s="2" customFormat="1" x14ac:dyDescent="0.2">
      <c r="D1356" s="1"/>
      <c r="J1356" s="1"/>
      <c r="K1356" s="1"/>
      <c r="L1356" s="1"/>
      <c r="M1356" s="1"/>
      <c r="N1356" s="5"/>
      <c r="Q1356" s="3"/>
      <c r="T1356" s="1"/>
      <c r="U1356" s="1"/>
      <c r="W1356" s="1"/>
      <c r="Y1356" s="7"/>
      <c r="Z1356" s="7"/>
      <c r="AA1356" s="30"/>
      <c r="AC1356" s="4"/>
      <c r="AD1356" s="4"/>
    </row>
    <row r="1357" spans="4:30" s="2" customFormat="1" x14ac:dyDescent="0.2">
      <c r="D1357" s="1"/>
      <c r="J1357" s="1"/>
      <c r="K1357" s="1"/>
      <c r="L1357" s="1"/>
      <c r="M1357" s="1"/>
      <c r="N1357" s="5"/>
      <c r="Q1357" s="3"/>
      <c r="T1357" s="1"/>
      <c r="U1357" s="1"/>
      <c r="W1357" s="1"/>
      <c r="Y1357" s="7"/>
      <c r="Z1357" s="7"/>
      <c r="AA1357" s="30"/>
      <c r="AC1357" s="4"/>
      <c r="AD1357" s="4"/>
    </row>
    <row r="1358" spans="4:30" s="2" customFormat="1" x14ac:dyDescent="0.2">
      <c r="D1358" s="1"/>
      <c r="J1358" s="1"/>
      <c r="K1358" s="1"/>
      <c r="L1358" s="1"/>
      <c r="M1358" s="1"/>
      <c r="N1358" s="5"/>
      <c r="Q1358" s="3"/>
      <c r="T1358" s="1"/>
      <c r="U1358" s="1"/>
      <c r="W1358" s="1"/>
      <c r="Y1358" s="7"/>
      <c r="Z1358" s="7"/>
      <c r="AA1358" s="30"/>
      <c r="AC1358" s="4"/>
      <c r="AD1358" s="4"/>
    </row>
    <row r="1359" spans="4:30" s="2" customFormat="1" x14ac:dyDescent="0.2">
      <c r="D1359" s="1"/>
      <c r="J1359" s="1"/>
      <c r="K1359" s="1"/>
      <c r="L1359" s="1"/>
      <c r="M1359" s="1"/>
      <c r="N1359" s="5"/>
      <c r="Q1359" s="3"/>
      <c r="T1359" s="1"/>
      <c r="U1359" s="1"/>
      <c r="W1359" s="1"/>
      <c r="Y1359" s="7"/>
      <c r="Z1359" s="7"/>
      <c r="AA1359" s="30"/>
      <c r="AC1359" s="4"/>
      <c r="AD1359" s="4"/>
    </row>
    <row r="1360" spans="4:30" s="2" customFormat="1" x14ac:dyDescent="0.2">
      <c r="D1360" s="1"/>
      <c r="J1360" s="1"/>
      <c r="K1360" s="1"/>
      <c r="L1360" s="1"/>
      <c r="M1360" s="1"/>
      <c r="N1360" s="5"/>
      <c r="Q1360" s="3"/>
      <c r="T1360" s="1"/>
      <c r="U1360" s="1"/>
      <c r="W1360" s="1"/>
      <c r="Y1360" s="7"/>
      <c r="Z1360" s="7"/>
      <c r="AA1360" s="30"/>
      <c r="AC1360" s="4"/>
      <c r="AD1360" s="4"/>
    </row>
    <row r="1361" spans="4:30" s="2" customFormat="1" x14ac:dyDescent="0.2">
      <c r="D1361" s="1"/>
      <c r="J1361" s="1"/>
      <c r="K1361" s="1"/>
      <c r="L1361" s="1"/>
      <c r="M1361" s="1"/>
      <c r="N1361" s="5"/>
      <c r="Q1361" s="3"/>
      <c r="T1361" s="1"/>
      <c r="U1361" s="1"/>
      <c r="W1361" s="1"/>
      <c r="Y1361" s="7"/>
      <c r="Z1361" s="7"/>
      <c r="AA1361" s="30"/>
      <c r="AC1361" s="4"/>
      <c r="AD1361" s="4"/>
    </row>
    <row r="1362" spans="4:30" s="2" customFormat="1" x14ac:dyDescent="0.2">
      <c r="D1362" s="1"/>
      <c r="J1362" s="1"/>
      <c r="K1362" s="1"/>
      <c r="L1362" s="1"/>
      <c r="M1362" s="1"/>
      <c r="N1362" s="5"/>
      <c r="Q1362" s="3"/>
      <c r="T1362" s="1"/>
      <c r="U1362" s="1"/>
      <c r="W1362" s="1"/>
      <c r="Y1362" s="7"/>
      <c r="Z1362" s="7"/>
      <c r="AA1362" s="30"/>
      <c r="AC1362" s="4"/>
      <c r="AD1362" s="4"/>
    </row>
    <row r="1363" spans="4:30" s="2" customFormat="1" x14ac:dyDescent="0.2">
      <c r="D1363" s="1"/>
      <c r="J1363" s="1"/>
      <c r="K1363" s="1"/>
      <c r="L1363" s="1"/>
      <c r="M1363" s="1"/>
      <c r="N1363" s="5"/>
      <c r="Q1363" s="3"/>
      <c r="T1363" s="1"/>
      <c r="U1363" s="1"/>
      <c r="W1363" s="1"/>
      <c r="Y1363" s="7"/>
      <c r="Z1363" s="7"/>
      <c r="AA1363" s="30"/>
      <c r="AC1363" s="4"/>
      <c r="AD1363" s="4"/>
    </row>
    <row r="1364" spans="4:30" s="2" customFormat="1" x14ac:dyDescent="0.2">
      <c r="D1364" s="1"/>
      <c r="J1364" s="1"/>
      <c r="K1364" s="1"/>
      <c r="L1364" s="1"/>
      <c r="M1364" s="1"/>
      <c r="N1364" s="5"/>
      <c r="Q1364" s="3"/>
      <c r="T1364" s="1"/>
      <c r="U1364" s="1"/>
      <c r="W1364" s="1"/>
      <c r="Y1364" s="7"/>
      <c r="Z1364" s="7"/>
      <c r="AA1364" s="30"/>
      <c r="AC1364" s="4"/>
      <c r="AD1364" s="4"/>
    </row>
    <row r="1365" spans="4:30" s="2" customFormat="1" x14ac:dyDescent="0.2">
      <c r="D1365" s="1"/>
      <c r="J1365" s="1"/>
      <c r="K1365" s="1"/>
      <c r="L1365" s="1"/>
      <c r="M1365" s="1"/>
      <c r="N1365" s="5"/>
      <c r="Q1365" s="3"/>
      <c r="T1365" s="1"/>
      <c r="U1365" s="1"/>
      <c r="W1365" s="1"/>
      <c r="Y1365" s="7"/>
      <c r="Z1365" s="7"/>
      <c r="AA1365" s="30"/>
      <c r="AC1365" s="4"/>
      <c r="AD1365" s="4"/>
    </row>
    <row r="1366" spans="4:30" s="2" customFormat="1" x14ac:dyDescent="0.2">
      <c r="D1366" s="1"/>
      <c r="J1366" s="1"/>
      <c r="K1366" s="1"/>
      <c r="L1366" s="1"/>
      <c r="M1366" s="1"/>
      <c r="N1366" s="5"/>
      <c r="Q1366" s="3"/>
      <c r="T1366" s="1"/>
      <c r="U1366" s="1"/>
      <c r="W1366" s="1"/>
      <c r="Y1366" s="7"/>
      <c r="Z1366" s="7"/>
      <c r="AA1366" s="30"/>
      <c r="AC1366" s="4"/>
      <c r="AD1366" s="4"/>
    </row>
    <row r="1367" spans="4:30" s="2" customFormat="1" x14ac:dyDescent="0.2">
      <c r="D1367" s="1"/>
      <c r="J1367" s="1"/>
      <c r="K1367" s="1"/>
      <c r="L1367" s="1"/>
      <c r="M1367" s="1"/>
      <c r="N1367" s="5"/>
      <c r="Q1367" s="3"/>
      <c r="T1367" s="1"/>
      <c r="U1367" s="1"/>
      <c r="W1367" s="1"/>
      <c r="Y1367" s="7"/>
      <c r="Z1367" s="7"/>
      <c r="AA1367" s="30"/>
      <c r="AC1367" s="4"/>
      <c r="AD1367" s="4"/>
    </row>
    <row r="1368" spans="4:30" s="2" customFormat="1" x14ac:dyDescent="0.2">
      <c r="D1368" s="1"/>
      <c r="J1368" s="1"/>
      <c r="K1368" s="1"/>
      <c r="L1368" s="1"/>
      <c r="M1368" s="1"/>
      <c r="N1368" s="5"/>
      <c r="Q1368" s="3"/>
      <c r="T1368" s="1"/>
      <c r="U1368" s="1"/>
      <c r="W1368" s="1"/>
      <c r="Y1368" s="7"/>
      <c r="Z1368" s="7"/>
      <c r="AA1368" s="30"/>
      <c r="AC1368" s="4"/>
      <c r="AD1368" s="4"/>
    </row>
    <row r="1369" spans="4:30" s="2" customFormat="1" x14ac:dyDescent="0.2">
      <c r="D1369" s="1"/>
      <c r="J1369" s="1"/>
      <c r="K1369" s="1"/>
      <c r="L1369" s="1"/>
      <c r="M1369" s="1"/>
      <c r="N1369" s="5"/>
      <c r="Q1369" s="3"/>
      <c r="T1369" s="1"/>
      <c r="U1369" s="1"/>
      <c r="W1369" s="1"/>
      <c r="Y1369" s="7"/>
      <c r="Z1369" s="7"/>
      <c r="AA1369" s="30"/>
      <c r="AC1369" s="4"/>
      <c r="AD1369" s="4"/>
    </row>
    <row r="1370" spans="4:30" s="2" customFormat="1" x14ac:dyDescent="0.2">
      <c r="D1370" s="1"/>
      <c r="J1370" s="1"/>
      <c r="K1370" s="1"/>
      <c r="L1370" s="1"/>
      <c r="M1370" s="1"/>
      <c r="N1370" s="5"/>
      <c r="Q1370" s="3"/>
      <c r="T1370" s="1"/>
      <c r="U1370" s="1"/>
      <c r="W1370" s="1"/>
      <c r="Y1370" s="7"/>
      <c r="Z1370" s="7"/>
      <c r="AA1370" s="30"/>
      <c r="AC1370" s="4"/>
      <c r="AD1370" s="4"/>
    </row>
    <row r="1371" spans="4:30" s="2" customFormat="1" x14ac:dyDescent="0.2">
      <c r="D1371" s="1"/>
      <c r="J1371" s="1"/>
      <c r="K1371" s="1"/>
      <c r="L1371" s="1"/>
      <c r="M1371" s="1"/>
      <c r="N1371" s="5"/>
      <c r="Q1371" s="3"/>
      <c r="T1371" s="1"/>
      <c r="U1371" s="1"/>
      <c r="W1371" s="1"/>
      <c r="Y1371" s="7"/>
      <c r="Z1371" s="7"/>
      <c r="AA1371" s="30"/>
      <c r="AC1371" s="4"/>
      <c r="AD1371" s="4"/>
    </row>
    <row r="1372" spans="4:30" s="2" customFormat="1" x14ac:dyDescent="0.2">
      <c r="D1372" s="1"/>
      <c r="J1372" s="1"/>
      <c r="K1372" s="1"/>
      <c r="L1372" s="1"/>
      <c r="M1372" s="1"/>
      <c r="N1372" s="5"/>
      <c r="Q1372" s="3"/>
      <c r="T1372" s="1"/>
      <c r="U1372" s="1"/>
      <c r="W1372" s="1"/>
      <c r="Y1372" s="7"/>
      <c r="Z1372" s="7"/>
      <c r="AA1372" s="30"/>
      <c r="AC1372" s="4"/>
      <c r="AD1372" s="4"/>
    </row>
    <row r="1373" spans="4:30" s="2" customFormat="1" x14ac:dyDescent="0.2">
      <c r="D1373" s="1"/>
      <c r="J1373" s="1"/>
      <c r="K1373" s="1"/>
      <c r="L1373" s="1"/>
      <c r="M1373" s="1"/>
      <c r="N1373" s="5"/>
      <c r="Q1373" s="3"/>
      <c r="T1373" s="1"/>
      <c r="U1373" s="1"/>
      <c r="W1373" s="1"/>
      <c r="Y1373" s="7"/>
      <c r="Z1373" s="7"/>
      <c r="AA1373" s="30"/>
      <c r="AC1373" s="4"/>
      <c r="AD1373" s="4"/>
    </row>
    <row r="1374" spans="4:30" s="2" customFormat="1" x14ac:dyDescent="0.2">
      <c r="D1374" s="1"/>
      <c r="J1374" s="1"/>
      <c r="K1374" s="1"/>
      <c r="L1374" s="1"/>
      <c r="M1374" s="1"/>
      <c r="N1374" s="5"/>
      <c r="Q1374" s="3"/>
      <c r="T1374" s="1"/>
      <c r="U1374" s="1"/>
      <c r="W1374" s="1"/>
      <c r="Y1374" s="7"/>
      <c r="Z1374" s="7"/>
      <c r="AA1374" s="30"/>
      <c r="AC1374" s="4"/>
      <c r="AD1374" s="4"/>
    </row>
    <row r="1375" spans="4:30" s="2" customFormat="1" x14ac:dyDescent="0.2">
      <c r="D1375" s="1"/>
      <c r="J1375" s="1"/>
      <c r="K1375" s="1"/>
      <c r="L1375" s="1"/>
      <c r="M1375" s="1"/>
      <c r="N1375" s="5"/>
      <c r="Q1375" s="3"/>
      <c r="T1375" s="1"/>
      <c r="U1375" s="1"/>
      <c r="W1375" s="1"/>
      <c r="Y1375" s="7"/>
      <c r="Z1375" s="7"/>
      <c r="AA1375" s="30"/>
      <c r="AC1375" s="4"/>
      <c r="AD1375" s="4"/>
    </row>
    <row r="1376" spans="4:30" s="2" customFormat="1" x14ac:dyDescent="0.2">
      <c r="D1376" s="1"/>
      <c r="J1376" s="1"/>
      <c r="K1376" s="1"/>
      <c r="L1376" s="1"/>
      <c r="M1376" s="1"/>
      <c r="N1376" s="5"/>
      <c r="Q1376" s="3"/>
      <c r="T1376" s="1"/>
      <c r="U1376" s="1"/>
      <c r="W1376" s="1"/>
      <c r="Y1376" s="7"/>
      <c r="Z1376" s="7"/>
      <c r="AA1376" s="30"/>
      <c r="AC1376" s="4"/>
      <c r="AD1376" s="4"/>
    </row>
    <row r="1377" spans="4:30" s="2" customFormat="1" x14ac:dyDescent="0.2">
      <c r="D1377" s="1"/>
      <c r="J1377" s="1"/>
      <c r="K1377" s="1"/>
      <c r="L1377" s="1"/>
      <c r="M1377" s="1"/>
      <c r="N1377" s="5"/>
      <c r="Q1377" s="3"/>
      <c r="T1377" s="1"/>
      <c r="U1377" s="1"/>
      <c r="W1377" s="1"/>
      <c r="Y1377" s="7"/>
      <c r="Z1377" s="7"/>
      <c r="AA1377" s="30"/>
      <c r="AC1377" s="4"/>
      <c r="AD1377" s="4"/>
    </row>
    <row r="1378" spans="4:30" s="2" customFormat="1" x14ac:dyDescent="0.2">
      <c r="D1378" s="1"/>
      <c r="J1378" s="1"/>
      <c r="K1378" s="1"/>
      <c r="L1378" s="1"/>
      <c r="M1378" s="1"/>
      <c r="N1378" s="5"/>
      <c r="Q1378" s="3"/>
      <c r="T1378" s="1"/>
      <c r="U1378" s="1"/>
      <c r="W1378" s="1"/>
      <c r="Y1378" s="7"/>
      <c r="Z1378" s="7"/>
      <c r="AA1378" s="30"/>
      <c r="AC1378" s="4"/>
      <c r="AD1378" s="4"/>
    </row>
    <row r="1379" spans="4:30" s="2" customFormat="1" x14ac:dyDescent="0.2">
      <c r="D1379" s="1"/>
      <c r="J1379" s="1"/>
      <c r="K1379" s="1"/>
      <c r="L1379" s="1"/>
      <c r="M1379" s="1"/>
      <c r="N1379" s="5"/>
      <c r="Q1379" s="3"/>
      <c r="T1379" s="1"/>
      <c r="U1379" s="1"/>
      <c r="W1379" s="1"/>
      <c r="Y1379" s="7"/>
      <c r="Z1379" s="7"/>
      <c r="AA1379" s="30"/>
      <c r="AC1379" s="4"/>
      <c r="AD1379" s="4"/>
    </row>
    <row r="1380" spans="4:30" s="2" customFormat="1" x14ac:dyDescent="0.2">
      <c r="D1380" s="1"/>
      <c r="J1380" s="1"/>
      <c r="K1380" s="1"/>
      <c r="L1380" s="1"/>
      <c r="M1380" s="1"/>
      <c r="N1380" s="5"/>
      <c r="Q1380" s="3"/>
      <c r="T1380" s="1"/>
      <c r="U1380" s="1"/>
      <c r="W1380" s="1"/>
      <c r="Y1380" s="7"/>
      <c r="Z1380" s="7"/>
      <c r="AA1380" s="30"/>
      <c r="AC1380" s="4"/>
      <c r="AD1380" s="4"/>
    </row>
    <row r="1381" spans="4:30" s="2" customFormat="1" x14ac:dyDescent="0.2">
      <c r="D1381" s="1"/>
      <c r="J1381" s="1"/>
      <c r="K1381" s="1"/>
      <c r="L1381" s="1"/>
      <c r="M1381" s="1"/>
      <c r="N1381" s="5"/>
      <c r="Q1381" s="3"/>
      <c r="T1381" s="1"/>
      <c r="U1381" s="1"/>
      <c r="W1381" s="1"/>
      <c r="Y1381" s="7"/>
      <c r="Z1381" s="7"/>
      <c r="AA1381" s="30"/>
      <c r="AC1381" s="4"/>
      <c r="AD1381" s="4"/>
    </row>
    <row r="1382" spans="4:30" s="2" customFormat="1" x14ac:dyDescent="0.2">
      <c r="D1382" s="1"/>
      <c r="J1382" s="1"/>
      <c r="K1382" s="1"/>
      <c r="L1382" s="1"/>
      <c r="M1382" s="1"/>
      <c r="N1382" s="5"/>
      <c r="Q1382" s="3"/>
      <c r="T1382" s="1"/>
      <c r="U1382" s="1"/>
      <c r="W1382" s="1"/>
      <c r="Y1382" s="7"/>
      <c r="Z1382" s="7"/>
      <c r="AA1382" s="30"/>
      <c r="AC1382" s="4"/>
      <c r="AD1382" s="4"/>
    </row>
    <row r="1383" spans="4:30" s="2" customFormat="1" x14ac:dyDescent="0.2">
      <c r="D1383" s="1"/>
      <c r="J1383" s="1"/>
      <c r="K1383" s="1"/>
      <c r="L1383" s="1"/>
      <c r="M1383" s="1"/>
      <c r="N1383" s="5"/>
      <c r="Q1383" s="3"/>
      <c r="T1383" s="1"/>
      <c r="U1383" s="1"/>
      <c r="W1383" s="1"/>
      <c r="Y1383" s="7"/>
      <c r="Z1383" s="7"/>
      <c r="AA1383" s="30"/>
      <c r="AC1383" s="4"/>
      <c r="AD1383" s="4"/>
    </row>
    <row r="1384" spans="4:30" s="2" customFormat="1" x14ac:dyDescent="0.2">
      <c r="D1384" s="1"/>
      <c r="J1384" s="1"/>
      <c r="K1384" s="1"/>
      <c r="L1384" s="1"/>
      <c r="M1384" s="1"/>
      <c r="N1384" s="5"/>
      <c r="Q1384" s="3"/>
      <c r="T1384" s="1"/>
      <c r="U1384" s="1"/>
      <c r="W1384" s="1"/>
      <c r="Y1384" s="7"/>
      <c r="Z1384" s="7"/>
      <c r="AA1384" s="30"/>
      <c r="AC1384" s="4"/>
      <c r="AD1384" s="4"/>
    </row>
    <row r="1385" spans="4:30" s="2" customFormat="1" x14ac:dyDescent="0.2">
      <c r="D1385" s="1"/>
      <c r="J1385" s="1"/>
      <c r="K1385" s="1"/>
      <c r="L1385" s="1"/>
      <c r="M1385" s="1"/>
      <c r="N1385" s="5"/>
      <c r="Q1385" s="3"/>
      <c r="T1385" s="1"/>
      <c r="U1385" s="1"/>
      <c r="W1385" s="1"/>
      <c r="Y1385" s="7"/>
      <c r="Z1385" s="7"/>
      <c r="AA1385" s="30"/>
      <c r="AC1385" s="4"/>
      <c r="AD1385" s="4"/>
    </row>
    <row r="1386" spans="4:30" s="2" customFormat="1" x14ac:dyDescent="0.2">
      <c r="D1386" s="1"/>
      <c r="J1386" s="1"/>
      <c r="K1386" s="1"/>
      <c r="L1386" s="1"/>
      <c r="M1386" s="1"/>
      <c r="N1386" s="5"/>
      <c r="Q1386" s="3"/>
      <c r="T1386" s="1"/>
      <c r="U1386" s="1"/>
      <c r="W1386" s="1"/>
      <c r="Y1386" s="7"/>
      <c r="Z1386" s="7"/>
      <c r="AA1386" s="30"/>
      <c r="AC1386" s="4"/>
      <c r="AD1386" s="4"/>
    </row>
    <row r="1387" spans="4:30" s="2" customFormat="1" x14ac:dyDescent="0.2">
      <c r="D1387" s="1"/>
      <c r="J1387" s="1"/>
      <c r="K1387" s="1"/>
      <c r="L1387" s="1"/>
      <c r="M1387" s="1"/>
      <c r="N1387" s="5"/>
      <c r="Q1387" s="3"/>
      <c r="T1387" s="1"/>
      <c r="U1387" s="1"/>
      <c r="W1387" s="1"/>
      <c r="Y1387" s="7"/>
      <c r="Z1387" s="7"/>
      <c r="AA1387" s="30"/>
      <c r="AC1387" s="4"/>
      <c r="AD1387" s="4"/>
    </row>
    <row r="1388" spans="4:30" s="2" customFormat="1" x14ac:dyDescent="0.2">
      <c r="D1388" s="1"/>
      <c r="J1388" s="1"/>
      <c r="K1388" s="1"/>
      <c r="L1388" s="1"/>
      <c r="M1388" s="1"/>
      <c r="N1388" s="5"/>
      <c r="Q1388" s="3"/>
      <c r="T1388" s="1"/>
      <c r="U1388" s="1"/>
      <c r="W1388" s="1"/>
      <c r="Y1388" s="7"/>
      <c r="Z1388" s="7"/>
      <c r="AA1388" s="30"/>
      <c r="AC1388" s="4"/>
      <c r="AD1388" s="4"/>
    </row>
    <row r="1389" spans="4:30" s="2" customFormat="1" x14ac:dyDescent="0.2">
      <c r="D1389" s="1"/>
      <c r="J1389" s="1"/>
      <c r="K1389" s="1"/>
      <c r="L1389" s="1"/>
      <c r="M1389" s="1"/>
      <c r="N1389" s="5"/>
      <c r="Q1389" s="3"/>
      <c r="T1389" s="1"/>
      <c r="U1389" s="1"/>
      <c r="W1389" s="1"/>
      <c r="Y1389" s="7"/>
      <c r="Z1389" s="7"/>
      <c r="AA1389" s="30"/>
      <c r="AC1389" s="4"/>
      <c r="AD1389" s="4"/>
    </row>
    <row r="1390" spans="4:30" s="2" customFormat="1" x14ac:dyDescent="0.2">
      <c r="D1390" s="1"/>
      <c r="J1390" s="1"/>
      <c r="K1390" s="1"/>
      <c r="L1390" s="1"/>
      <c r="M1390" s="1"/>
      <c r="N1390" s="5"/>
      <c r="Q1390" s="3"/>
      <c r="T1390" s="1"/>
      <c r="U1390" s="1"/>
      <c r="W1390" s="1"/>
      <c r="Y1390" s="7"/>
      <c r="Z1390" s="7"/>
      <c r="AA1390" s="30"/>
      <c r="AC1390" s="4"/>
      <c r="AD1390" s="4"/>
    </row>
    <row r="1391" spans="4:30" s="2" customFormat="1" x14ac:dyDescent="0.2">
      <c r="D1391" s="1"/>
      <c r="J1391" s="1"/>
      <c r="K1391" s="1"/>
      <c r="L1391" s="1"/>
      <c r="M1391" s="1"/>
      <c r="N1391" s="5"/>
      <c r="Q1391" s="3"/>
      <c r="T1391" s="1"/>
      <c r="U1391" s="1"/>
      <c r="W1391" s="1"/>
      <c r="Y1391" s="7"/>
      <c r="Z1391" s="7"/>
      <c r="AA1391" s="30"/>
      <c r="AC1391" s="4"/>
      <c r="AD1391" s="4"/>
    </row>
    <row r="1392" spans="4:30" s="2" customFormat="1" x14ac:dyDescent="0.2">
      <c r="D1392" s="1"/>
      <c r="J1392" s="1"/>
      <c r="K1392" s="1"/>
      <c r="L1392" s="1"/>
      <c r="M1392" s="1"/>
      <c r="N1392" s="5"/>
      <c r="Q1392" s="3"/>
      <c r="T1392" s="1"/>
      <c r="U1392" s="1"/>
      <c r="W1392" s="1"/>
      <c r="Y1392" s="7"/>
      <c r="Z1392" s="7"/>
      <c r="AA1392" s="30"/>
      <c r="AC1392" s="4"/>
      <c r="AD1392" s="4"/>
    </row>
    <row r="1393" spans="4:30" s="2" customFormat="1" x14ac:dyDescent="0.2">
      <c r="D1393" s="1"/>
      <c r="J1393" s="1"/>
      <c r="K1393" s="1"/>
      <c r="L1393" s="1"/>
      <c r="M1393" s="1"/>
      <c r="N1393" s="5"/>
      <c r="Q1393" s="3"/>
      <c r="T1393" s="1"/>
      <c r="U1393" s="1"/>
      <c r="W1393" s="1"/>
      <c r="Y1393" s="7"/>
      <c r="Z1393" s="7"/>
      <c r="AA1393" s="30"/>
      <c r="AC1393" s="4"/>
      <c r="AD1393" s="4"/>
    </row>
    <row r="1394" spans="4:30" s="2" customFormat="1" x14ac:dyDescent="0.2">
      <c r="D1394" s="1"/>
      <c r="J1394" s="1"/>
      <c r="K1394" s="1"/>
      <c r="L1394" s="1"/>
      <c r="M1394" s="1"/>
      <c r="N1394" s="5"/>
      <c r="Q1394" s="3"/>
      <c r="T1394" s="1"/>
      <c r="U1394" s="1"/>
      <c r="W1394" s="1"/>
      <c r="Y1394" s="7"/>
      <c r="Z1394" s="7"/>
      <c r="AA1394" s="30"/>
      <c r="AC1394" s="4"/>
      <c r="AD1394" s="4"/>
    </row>
    <row r="1395" spans="4:30" s="2" customFormat="1" x14ac:dyDescent="0.2">
      <c r="D1395" s="1"/>
      <c r="J1395" s="1"/>
      <c r="K1395" s="1"/>
      <c r="L1395" s="1"/>
      <c r="M1395" s="1"/>
      <c r="N1395" s="5"/>
      <c r="Q1395" s="3"/>
      <c r="T1395" s="1"/>
      <c r="U1395" s="1"/>
      <c r="W1395" s="1"/>
      <c r="Y1395" s="7"/>
      <c r="Z1395" s="7"/>
      <c r="AA1395" s="30"/>
      <c r="AC1395" s="4"/>
      <c r="AD1395" s="4"/>
    </row>
    <row r="1396" spans="4:30" s="2" customFormat="1" x14ac:dyDescent="0.2">
      <c r="D1396" s="1"/>
      <c r="J1396" s="1"/>
      <c r="K1396" s="1"/>
      <c r="L1396" s="1"/>
      <c r="M1396" s="1"/>
      <c r="N1396" s="5"/>
      <c r="Q1396" s="3"/>
      <c r="T1396" s="1"/>
      <c r="U1396" s="1"/>
      <c r="W1396" s="1"/>
      <c r="Y1396" s="7"/>
      <c r="Z1396" s="7"/>
      <c r="AA1396" s="30"/>
      <c r="AC1396" s="4"/>
      <c r="AD1396" s="4"/>
    </row>
    <row r="1397" spans="4:30" s="2" customFormat="1" x14ac:dyDescent="0.2">
      <c r="D1397" s="1"/>
      <c r="J1397" s="1"/>
      <c r="K1397" s="1"/>
      <c r="L1397" s="1"/>
      <c r="M1397" s="1"/>
      <c r="N1397" s="5"/>
      <c r="Q1397" s="3"/>
      <c r="T1397" s="1"/>
      <c r="U1397" s="1"/>
      <c r="W1397" s="1"/>
      <c r="Y1397" s="7"/>
      <c r="Z1397" s="7"/>
      <c r="AA1397" s="30"/>
      <c r="AC1397" s="4"/>
      <c r="AD1397" s="4"/>
    </row>
    <row r="1398" spans="4:30" s="2" customFormat="1" x14ac:dyDescent="0.2">
      <c r="D1398" s="1"/>
      <c r="J1398" s="1"/>
      <c r="K1398" s="1"/>
      <c r="L1398" s="1"/>
      <c r="M1398" s="1"/>
      <c r="N1398" s="5"/>
      <c r="Q1398" s="3"/>
      <c r="T1398" s="1"/>
      <c r="U1398" s="1"/>
      <c r="W1398" s="1"/>
      <c r="Y1398" s="7"/>
      <c r="Z1398" s="7"/>
      <c r="AA1398" s="30"/>
      <c r="AC1398" s="4"/>
      <c r="AD1398" s="4"/>
    </row>
    <row r="1399" spans="4:30" s="2" customFormat="1" x14ac:dyDescent="0.2">
      <c r="D1399" s="1"/>
      <c r="J1399" s="1"/>
      <c r="K1399" s="1"/>
      <c r="L1399" s="1"/>
      <c r="M1399" s="1"/>
      <c r="N1399" s="5"/>
      <c r="Q1399" s="3"/>
      <c r="T1399" s="1"/>
      <c r="U1399" s="1"/>
      <c r="W1399" s="1"/>
      <c r="Y1399" s="7"/>
      <c r="Z1399" s="7"/>
      <c r="AA1399" s="30"/>
      <c r="AC1399" s="4"/>
      <c r="AD1399" s="4"/>
    </row>
    <row r="1400" spans="4:30" s="2" customFormat="1" x14ac:dyDescent="0.2">
      <c r="D1400" s="1"/>
      <c r="J1400" s="1"/>
      <c r="K1400" s="1"/>
      <c r="L1400" s="1"/>
      <c r="M1400" s="1"/>
      <c r="N1400" s="5"/>
      <c r="Q1400" s="3"/>
      <c r="T1400" s="1"/>
      <c r="U1400" s="1"/>
      <c r="W1400" s="1"/>
      <c r="Y1400" s="7"/>
      <c r="Z1400" s="7"/>
      <c r="AA1400" s="30"/>
      <c r="AC1400" s="4"/>
      <c r="AD1400" s="4"/>
    </row>
    <row r="1401" spans="4:30" s="2" customFormat="1" x14ac:dyDescent="0.2">
      <c r="D1401" s="1"/>
      <c r="J1401" s="1"/>
      <c r="K1401" s="1"/>
      <c r="L1401" s="1"/>
      <c r="M1401" s="1"/>
      <c r="N1401" s="5"/>
      <c r="Q1401" s="3"/>
      <c r="T1401" s="1"/>
      <c r="U1401" s="1"/>
      <c r="W1401" s="1"/>
      <c r="Y1401" s="7"/>
      <c r="Z1401" s="7"/>
      <c r="AA1401" s="30"/>
      <c r="AC1401" s="4"/>
      <c r="AD1401" s="4"/>
    </row>
    <row r="1402" spans="4:30" s="2" customFormat="1" x14ac:dyDescent="0.2">
      <c r="D1402" s="1"/>
      <c r="J1402" s="1"/>
      <c r="K1402" s="1"/>
      <c r="L1402" s="1"/>
      <c r="M1402" s="1"/>
      <c r="N1402" s="5"/>
      <c r="Q1402" s="3"/>
      <c r="T1402" s="1"/>
      <c r="U1402" s="1"/>
      <c r="W1402" s="1"/>
      <c r="Y1402" s="7"/>
      <c r="Z1402" s="7"/>
      <c r="AA1402" s="30"/>
      <c r="AC1402" s="4"/>
      <c r="AD1402" s="4"/>
    </row>
    <row r="1403" spans="4:30" s="2" customFormat="1" x14ac:dyDescent="0.2">
      <c r="D1403" s="1"/>
      <c r="J1403" s="1"/>
      <c r="K1403" s="1"/>
      <c r="L1403" s="1"/>
      <c r="M1403" s="1"/>
      <c r="N1403" s="5"/>
      <c r="Q1403" s="3"/>
      <c r="T1403" s="1"/>
      <c r="U1403" s="1"/>
      <c r="W1403" s="1"/>
      <c r="Y1403" s="7"/>
      <c r="Z1403" s="7"/>
      <c r="AA1403" s="30"/>
      <c r="AC1403" s="4"/>
      <c r="AD1403" s="4"/>
    </row>
    <row r="1404" spans="4:30" s="2" customFormat="1" x14ac:dyDescent="0.2">
      <c r="D1404" s="1"/>
      <c r="J1404" s="1"/>
      <c r="K1404" s="1"/>
      <c r="L1404" s="1"/>
      <c r="M1404" s="1"/>
      <c r="N1404" s="5"/>
      <c r="Q1404" s="3"/>
      <c r="T1404" s="1"/>
      <c r="U1404" s="1"/>
      <c r="W1404" s="1"/>
      <c r="Y1404" s="7"/>
      <c r="Z1404" s="7"/>
      <c r="AA1404" s="30"/>
      <c r="AC1404" s="4"/>
      <c r="AD1404" s="4"/>
    </row>
    <row r="1405" spans="4:30" s="2" customFormat="1" x14ac:dyDescent="0.2">
      <c r="D1405" s="1"/>
      <c r="J1405" s="1"/>
      <c r="K1405" s="1"/>
      <c r="L1405" s="1"/>
      <c r="M1405" s="1"/>
      <c r="N1405" s="5"/>
      <c r="Q1405" s="3"/>
      <c r="T1405" s="1"/>
      <c r="U1405" s="1"/>
      <c r="W1405" s="1"/>
      <c r="Y1405" s="7"/>
      <c r="Z1405" s="7"/>
      <c r="AA1405" s="30"/>
      <c r="AC1405" s="4"/>
      <c r="AD1405" s="4"/>
    </row>
    <row r="1406" spans="4:30" s="2" customFormat="1" x14ac:dyDescent="0.2">
      <c r="D1406" s="1"/>
      <c r="J1406" s="1"/>
      <c r="K1406" s="1"/>
      <c r="L1406" s="1"/>
      <c r="M1406" s="1"/>
      <c r="N1406" s="5"/>
      <c r="Q1406" s="3"/>
      <c r="T1406" s="1"/>
      <c r="U1406" s="1"/>
      <c r="W1406" s="1"/>
      <c r="Y1406" s="7"/>
      <c r="Z1406" s="7"/>
      <c r="AA1406" s="30"/>
      <c r="AC1406" s="4"/>
      <c r="AD1406" s="4"/>
    </row>
    <row r="1407" spans="4:30" s="2" customFormat="1" x14ac:dyDescent="0.2">
      <c r="D1407" s="1"/>
      <c r="J1407" s="1"/>
      <c r="K1407" s="1"/>
      <c r="L1407" s="1"/>
      <c r="M1407" s="1"/>
      <c r="N1407" s="5"/>
      <c r="Q1407" s="3"/>
      <c r="T1407" s="1"/>
      <c r="U1407" s="1"/>
      <c r="W1407" s="1"/>
      <c r="Y1407" s="7"/>
      <c r="Z1407" s="7"/>
      <c r="AA1407" s="30"/>
      <c r="AC1407" s="4"/>
      <c r="AD1407" s="4"/>
    </row>
    <row r="1408" spans="4:30" s="2" customFormat="1" x14ac:dyDescent="0.2">
      <c r="D1408" s="1"/>
      <c r="J1408" s="1"/>
      <c r="K1408" s="1"/>
      <c r="L1408" s="1"/>
      <c r="M1408" s="1"/>
      <c r="N1408" s="5"/>
      <c r="Q1408" s="3"/>
      <c r="T1408" s="1"/>
      <c r="U1408" s="1"/>
      <c r="W1408" s="1"/>
      <c r="Y1408" s="7"/>
      <c r="Z1408" s="7"/>
      <c r="AA1408" s="30"/>
      <c r="AC1408" s="4"/>
      <c r="AD1408" s="4"/>
    </row>
    <row r="1409" spans="4:30" s="2" customFormat="1" x14ac:dyDescent="0.2">
      <c r="D1409" s="1"/>
      <c r="J1409" s="1"/>
      <c r="K1409" s="1"/>
      <c r="L1409" s="1"/>
      <c r="M1409" s="1"/>
      <c r="N1409" s="5"/>
      <c r="Q1409" s="3"/>
      <c r="T1409" s="1"/>
      <c r="U1409" s="1"/>
      <c r="W1409" s="1"/>
      <c r="Y1409" s="7"/>
      <c r="Z1409" s="7"/>
      <c r="AA1409" s="30"/>
      <c r="AC1409" s="4"/>
      <c r="AD1409" s="4"/>
    </row>
    <row r="1410" spans="4:30" s="2" customFormat="1" x14ac:dyDescent="0.2">
      <c r="D1410" s="1"/>
      <c r="J1410" s="1"/>
      <c r="K1410" s="1"/>
      <c r="L1410" s="1"/>
      <c r="M1410" s="1"/>
      <c r="N1410" s="5"/>
      <c r="Q1410" s="3"/>
      <c r="T1410" s="1"/>
      <c r="U1410" s="1"/>
      <c r="W1410" s="1"/>
      <c r="Y1410" s="7"/>
      <c r="Z1410" s="7"/>
      <c r="AA1410" s="30"/>
      <c r="AC1410" s="4"/>
      <c r="AD1410" s="4"/>
    </row>
    <row r="1411" spans="4:30" s="2" customFormat="1" x14ac:dyDescent="0.2">
      <c r="D1411" s="1"/>
      <c r="J1411" s="1"/>
      <c r="K1411" s="1"/>
      <c r="L1411" s="1"/>
      <c r="M1411" s="1"/>
      <c r="N1411" s="5"/>
      <c r="Q1411" s="3"/>
      <c r="T1411" s="1"/>
      <c r="U1411" s="1"/>
      <c r="W1411" s="1"/>
      <c r="Y1411" s="7"/>
      <c r="Z1411" s="7"/>
      <c r="AA1411" s="30"/>
      <c r="AC1411" s="4"/>
      <c r="AD1411" s="4"/>
    </row>
    <row r="1412" spans="4:30" s="2" customFormat="1" x14ac:dyDescent="0.2">
      <c r="D1412" s="1"/>
      <c r="J1412" s="1"/>
      <c r="K1412" s="1"/>
      <c r="L1412" s="1"/>
      <c r="M1412" s="1"/>
      <c r="N1412" s="5"/>
      <c r="Q1412" s="3"/>
      <c r="T1412" s="1"/>
      <c r="U1412" s="1"/>
      <c r="W1412" s="1"/>
      <c r="Y1412" s="7"/>
      <c r="Z1412" s="7"/>
      <c r="AA1412" s="30"/>
      <c r="AC1412" s="4"/>
      <c r="AD1412" s="4"/>
    </row>
    <row r="1413" spans="4:30" s="2" customFormat="1" x14ac:dyDescent="0.2">
      <c r="D1413" s="1"/>
      <c r="J1413" s="1"/>
      <c r="K1413" s="1"/>
      <c r="L1413" s="1"/>
      <c r="M1413" s="1"/>
      <c r="N1413" s="5"/>
      <c r="Q1413" s="3"/>
      <c r="T1413" s="1"/>
      <c r="U1413" s="1"/>
      <c r="W1413" s="1"/>
      <c r="Y1413" s="7"/>
      <c r="Z1413" s="7"/>
      <c r="AA1413" s="30"/>
      <c r="AC1413" s="4"/>
      <c r="AD1413" s="4"/>
    </row>
    <row r="1414" spans="4:30" s="2" customFormat="1" x14ac:dyDescent="0.2">
      <c r="D1414" s="1"/>
      <c r="J1414" s="1"/>
      <c r="K1414" s="1"/>
      <c r="L1414" s="1"/>
      <c r="M1414" s="1"/>
      <c r="N1414" s="5"/>
      <c r="Q1414" s="3"/>
      <c r="T1414" s="1"/>
      <c r="U1414" s="1"/>
      <c r="W1414" s="1"/>
      <c r="Y1414" s="7"/>
      <c r="Z1414" s="7"/>
      <c r="AA1414" s="30"/>
      <c r="AC1414" s="4"/>
      <c r="AD1414" s="4"/>
    </row>
    <row r="1415" spans="4:30" s="2" customFormat="1" x14ac:dyDescent="0.2">
      <c r="D1415" s="1"/>
      <c r="J1415" s="1"/>
      <c r="K1415" s="1"/>
      <c r="L1415" s="1"/>
      <c r="M1415" s="1"/>
      <c r="N1415" s="5"/>
      <c r="Q1415" s="3"/>
      <c r="T1415" s="1"/>
      <c r="U1415" s="1"/>
      <c r="W1415" s="1"/>
      <c r="Y1415" s="7"/>
      <c r="Z1415" s="7"/>
      <c r="AA1415" s="30"/>
      <c r="AC1415" s="4"/>
      <c r="AD1415" s="4"/>
    </row>
    <row r="1416" spans="4:30" s="2" customFormat="1" x14ac:dyDescent="0.2">
      <c r="D1416" s="1"/>
      <c r="J1416" s="1"/>
      <c r="K1416" s="1"/>
      <c r="L1416" s="1"/>
      <c r="M1416" s="1"/>
      <c r="N1416" s="5"/>
      <c r="Q1416" s="3"/>
      <c r="T1416" s="1"/>
      <c r="U1416" s="1"/>
      <c r="W1416" s="1"/>
      <c r="Y1416" s="7"/>
      <c r="Z1416" s="7"/>
      <c r="AA1416" s="30"/>
      <c r="AC1416" s="4"/>
      <c r="AD1416" s="4"/>
    </row>
    <row r="1417" spans="4:30" s="2" customFormat="1" x14ac:dyDescent="0.2">
      <c r="D1417" s="1"/>
      <c r="J1417" s="1"/>
      <c r="K1417" s="1"/>
      <c r="L1417" s="1"/>
      <c r="M1417" s="1"/>
      <c r="N1417" s="5"/>
      <c r="Q1417" s="3"/>
      <c r="T1417" s="1"/>
      <c r="U1417" s="1"/>
      <c r="W1417" s="1"/>
      <c r="Y1417" s="7"/>
      <c r="Z1417" s="7"/>
      <c r="AA1417" s="30"/>
      <c r="AC1417" s="4"/>
      <c r="AD1417" s="4"/>
    </row>
    <row r="1418" spans="4:30" s="2" customFormat="1" x14ac:dyDescent="0.2">
      <c r="D1418" s="1"/>
      <c r="J1418" s="1"/>
      <c r="K1418" s="1"/>
      <c r="L1418" s="1"/>
      <c r="M1418" s="1"/>
      <c r="N1418" s="5"/>
      <c r="Q1418" s="3"/>
      <c r="T1418" s="1"/>
      <c r="U1418" s="1"/>
      <c r="W1418" s="1"/>
      <c r="Y1418" s="7"/>
      <c r="Z1418" s="7"/>
      <c r="AA1418" s="30"/>
      <c r="AC1418" s="4"/>
      <c r="AD1418" s="4"/>
    </row>
    <row r="1419" spans="4:30" s="2" customFormat="1" x14ac:dyDescent="0.2">
      <c r="D1419" s="1"/>
      <c r="J1419" s="1"/>
      <c r="K1419" s="1"/>
      <c r="L1419" s="1"/>
      <c r="M1419" s="1"/>
      <c r="N1419" s="5"/>
      <c r="Q1419" s="3"/>
      <c r="T1419" s="1"/>
      <c r="U1419" s="1"/>
      <c r="W1419" s="1"/>
      <c r="Y1419" s="7"/>
      <c r="Z1419" s="7"/>
      <c r="AA1419" s="30"/>
      <c r="AC1419" s="4"/>
      <c r="AD1419" s="4"/>
    </row>
    <row r="1420" spans="4:30" s="2" customFormat="1" x14ac:dyDescent="0.2">
      <c r="D1420" s="1"/>
      <c r="J1420" s="1"/>
      <c r="K1420" s="1"/>
      <c r="L1420" s="1"/>
      <c r="M1420" s="1"/>
      <c r="N1420" s="5"/>
      <c r="Q1420" s="3"/>
      <c r="T1420" s="1"/>
      <c r="U1420" s="1"/>
      <c r="W1420" s="1"/>
      <c r="Y1420" s="7"/>
      <c r="Z1420" s="7"/>
      <c r="AA1420" s="30"/>
      <c r="AC1420" s="4"/>
      <c r="AD1420" s="4"/>
    </row>
    <row r="1421" spans="4:30" s="2" customFormat="1" x14ac:dyDescent="0.2">
      <c r="D1421" s="1"/>
      <c r="J1421" s="1"/>
      <c r="K1421" s="1"/>
      <c r="L1421" s="1"/>
      <c r="M1421" s="1"/>
      <c r="N1421" s="5"/>
      <c r="Q1421" s="3"/>
      <c r="T1421" s="1"/>
      <c r="U1421" s="1"/>
      <c r="W1421" s="1"/>
      <c r="Y1421" s="7"/>
      <c r="Z1421" s="7"/>
      <c r="AA1421" s="30"/>
      <c r="AC1421" s="4"/>
      <c r="AD1421" s="4"/>
    </row>
    <row r="1422" spans="4:30" s="2" customFormat="1" x14ac:dyDescent="0.2">
      <c r="D1422" s="1"/>
      <c r="J1422" s="1"/>
      <c r="K1422" s="1"/>
      <c r="L1422" s="1"/>
      <c r="M1422" s="1"/>
      <c r="N1422" s="5"/>
      <c r="Q1422" s="3"/>
      <c r="T1422" s="1"/>
      <c r="U1422" s="1"/>
      <c r="W1422" s="1"/>
      <c r="Y1422" s="7"/>
      <c r="Z1422" s="7"/>
      <c r="AA1422" s="30"/>
      <c r="AC1422" s="4"/>
      <c r="AD1422" s="4"/>
    </row>
    <row r="1423" spans="4:30" s="2" customFormat="1" x14ac:dyDescent="0.2">
      <c r="D1423" s="1"/>
      <c r="J1423" s="1"/>
      <c r="K1423" s="1"/>
      <c r="L1423" s="1"/>
      <c r="M1423" s="1"/>
      <c r="N1423" s="5"/>
      <c r="Q1423" s="3"/>
      <c r="T1423" s="1"/>
      <c r="U1423" s="1"/>
      <c r="W1423" s="1"/>
      <c r="Y1423" s="7"/>
      <c r="Z1423" s="7"/>
      <c r="AA1423" s="30"/>
      <c r="AC1423" s="4"/>
      <c r="AD1423" s="4"/>
    </row>
    <row r="1424" spans="4:30" s="2" customFormat="1" x14ac:dyDescent="0.2">
      <c r="D1424" s="1"/>
      <c r="J1424" s="1"/>
      <c r="K1424" s="1"/>
      <c r="L1424" s="1"/>
      <c r="M1424" s="1"/>
      <c r="N1424" s="5"/>
      <c r="Q1424" s="3"/>
      <c r="T1424" s="1"/>
      <c r="U1424" s="1"/>
      <c r="W1424" s="1"/>
      <c r="Y1424" s="7"/>
      <c r="Z1424" s="7"/>
      <c r="AA1424" s="30"/>
      <c r="AC1424" s="4"/>
      <c r="AD1424" s="4"/>
    </row>
    <row r="1425" spans="4:30" s="2" customFormat="1" x14ac:dyDescent="0.2">
      <c r="D1425" s="1"/>
      <c r="J1425" s="1"/>
      <c r="K1425" s="1"/>
      <c r="L1425" s="1"/>
      <c r="M1425" s="1"/>
      <c r="N1425" s="5"/>
      <c r="Q1425" s="3"/>
      <c r="T1425" s="1"/>
      <c r="U1425" s="1"/>
      <c r="W1425" s="1"/>
      <c r="Y1425" s="7"/>
      <c r="Z1425" s="7"/>
      <c r="AA1425" s="30"/>
      <c r="AC1425" s="4"/>
      <c r="AD1425" s="4"/>
    </row>
    <row r="1426" spans="4:30" s="2" customFormat="1" x14ac:dyDescent="0.2">
      <c r="D1426" s="1"/>
      <c r="J1426" s="1"/>
      <c r="K1426" s="1"/>
      <c r="L1426" s="1"/>
      <c r="M1426" s="1"/>
      <c r="N1426" s="5"/>
      <c r="Q1426" s="3"/>
      <c r="T1426" s="1"/>
      <c r="U1426" s="1"/>
      <c r="W1426" s="1"/>
      <c r="Y1426" s="7"/>
      <c r="Z1426" s="7"/>
      <c r="AA1426" s="30"/>
      <c r="AC1426" s="4"/>
      <c r="AD1426" s="4"/>
    </row>
    <row r="1427" spans="4:30" s="2" customFormat="1" x14ac:dyDescent="0.2">
      <c r="D1427" s="1"/>
      <c r="J1427" s="1"/>
      <c r="K1427" s="1"/>
      <c r="L1427" s="1"/>
      <c r="M1427" s="1"/>
      <c r="N1427" s="5"/>
      <c r="Q1427" s="3"/>
      <c r="T1427" s="1"/>
      <c r="U1427" s="1"/>
      <c r="W1427" s="1"/>
      <c r="Y1427" s="7"/>
      <c r="Z1427" s="7"/>
      <c r="AA1427" s="30"/>
      <c r="AC1427" s="4"/>
      <c r="AD1427" s="4"/>
    </row>
    <row r="1428" spans="4:30" s="2" customFormat="1" x14ac:dyDescent="0.2">
      <c r="D1428" s="1"/>
      <c r="J1428" s="1"/>
      <c r="K1428" s="1"/>
      <c r="L1428" s="1"/>
      <c r="M1428" s="1"/>
      <c r="N1428" s="5"/>
      <c r="Q1428" s="3"/>
      <c r="T1428" s="1"/>
      <c r="U1428" s="1"/>
      <c r="W1428" s="1"/>
      <c r="Y1428" s="7"/>
      <c r="Z1428" s="7"/>
      <c r="AA1428" s="30"/>
      <c r="AC1428" s="4"/>
      <c r="AD1428" s="4"/>
    </row>
    <row r="1429" spans="4:30" s="2" customFormat="1" x14ac:dyDescent="0.2">
      <c r="D1429" s="1"/>
      <c r="J1429" s="1"/>
      <c r="K1429" s="1"/>
      <c r="L1429" s="1"/>
      <c r="M1429" s="1"/>
      <c r="N1429" s="5"/>
      <c r="Q1429" s="3"/>
      <c r="T1429" s="1"/>
      <c r="U1429" s="1"/>
      <c r="W1429" s="1"/>
      <c r="Y1429" s="7"/>
      <c r="Z1429" s="7"/>
      <c r="AA1429" s="30"/>
      <c r="AC1429" s="4"/>
      <c r="AD1429" s="4"/>
    </row>
    <row r="1430" spans="4:30" s="2" customFormat="1" x14ac:dyDescent="0.2">
      <c r="D1430" s="1"/>
      <c r="J1430" s="1"/>
      <c r="K1430" s="1"/>
      <c r="L1430" s="1"/>
      <c r="M1430" s="1"/>
      <c r="N1430" s="5"/>
      <c r="Q1430" s="3"/>
      <c r="T1430" s="1"/>
      <c r="U1430" s="1"/>
      <c r="W1430" s="1"/>
      <c r="Y1430" s="7"/>
      <c r="Z1430" s="7"/>
      <c r="AA1430" s="30"/>
      <c r="AC1430" s="4"/>
      <c r="AD1430" s="4"/>
    </row>
    <row r="1431" spans="4:30" s="2" customFormat="1" x14ac:dyDescent="0.2">
      <c r="D1431" s="1"/>
      <c r="J1431" s="1"/>
      <c r="K1431" s="1"/>
      <c r="L1431" s="1"/>
      <c r="M1431" s="1"/>
      <c r="N1431" s="5"/>
      <c r="Q1431" s="3"/>
      <c r="T1431" s="1"/>
      <c r="U1431" s="1"/>
      <c r="W1431" s="1"/>
      <c r="Y1431" s="7"/>
      <c r="Z1431" s="7"/>
      <c r="AA1431" s="30"/>
      <c r="AC1431" s="4"/>
      <c r="AD1431" s="4"/>
    </row>
    <row r="1432" spans="4:30" s="2" customFormat="1" x14ac:dyDescent="0.2">
      <c r="D1432" s="1"/>
      <c r="J1432" s="1"/>
      <c r="K1432" s="1"/>
      <c r="L1432" s="1"/>
      <c r="M1432" s="1"/>
      <c r="N1432" s="5"/>
      <c r="Q1432" s="3"/>
      <c r="T1432" s="1"/>
      <c r="U1432" s="1"/>
      <c r="W1432" s="1"/>
      <c r="Y1432" s="7"/>
      <c r="Z1432" s="7"/>
      <c r="AA1432" s="30"/>
      <c r="AC1432" s="4"/>
      <c r="AD1432" s="4"/>
    </row>
    <row r="1433" spans="4:30" s="2" customFormat="1" x14ac:dyDescent="0.2">
      <c r="D1433" s="1"/>
      <c r="J1433" s="1"/>
      <c r="K1433" s="1"/>
      <c r="L1433" s="1"/>
      <c r="M1433" s="1"/>
      <c r="N1433" s="5"/>
      <c r="Q1433" s="3"/>
      <c r="T1433" s="1"/>
      <c r="U1433" s="1"/>
      <c r="W1433" s="1"/>
      <c r="Y1433" s="7"/>
      <c r="Z1433" s="7"/>
      <c r="AA1433" s="30"/>
      <c r="AC1433" s="4"/>
      <c r="AD1433" s="4"/>
    </row>
    <row r="1434" spans="4:30" s="2" customFormat="1" x14ac:dyDescent="0.2">
      <c r="D1434" s="1"/>
      <c r="J1434" s="1"/>
      <c r="K1434" s="1"/>
      <c r="L1434" s="1"/>
      <c r="M1434" s="1"/>
      <c r="N1434" s="5"/>
      <c r="Q1434" s="3"/>
      <c r="T1434" s="1"/>
      <c r="U1434" s="1"/>
      <c r="W1434" s="1"/>
      <c r="Y1434" s="7"/>
      <c r="Z1434" s="7"/>
      <c r="AA1434" s="30"/>
      <c r="AC1434" s="4"/>
      <c r="AD1434" s="4"/>
    </row>
    <row r="1435" spans="4:30" s="2" customFormat="1" x14ac:dyDescent="0.2">
      <c r="D1435" s="1"/>
      <c r="J1435" s="1"/>
      <c r="K1435" s="1"/>
      <c r="L1435" s="1"/>
      <c r="M1435" s="1"/>
      <c r="N1435" s="5"/>
      <c r="Q1435" s="3"/>
      <c r="T1435" s="1"/>
      <c r="U1435" s="1"/>
      <c r="W1435" s="1"/>
      <c r="Y1435" s="7"/>
      <c r="Z1435" s="7"/>
      <c r="AA1435" s="30"/>
      <c r="AC1435" s="4"/>
      <c r="AD1435" s="4"/>
    </row>
    <row r="1436" spans="4:30" s="2" customFormat="1" x14ac:dyDescent="0.2">
      <c r="D1436" s="1"/>
      <c r="J1436" s="1"/>
      <c r="K1436" s="1"/>
      <c r="L1436" s="1"/>
      <c r="M1436" s="1"/>
      <c r="N1436" s="5"/>
      <c r="Q1436" s="3"/>
      <c r="T1436" s="1"/>
      <c r="U1436" s="1"/>
      <c r="W1436" s="1"/>
      <c r="Y1436" s="7"/>
      <c r="Z1436" s="7"/>
      <c r="AA1436" s="30"/>
      <c r="AC1436" s="4"/>
      <c r="AD1436" s="4"/>
    </row>
    <row r="1437" spans="4:30" s="2" customFormat="1" x14ac:dyDescent="0.2">
      <c r="D1437" s="1"/>
      <c r="J1437" s="1"/>
      <c r="K1437" s="1"/>
      <c r="L1437" s="1"/>
      <c r="M1437" s="1"/>
      <c r="N1437" s="5"/>
      <c r="Q1437" s="3"/>
      <c r="T1437" s="1"/>
      <c r="U1437" s="1"/>
      <c r="W1437" s="1"/>
      <c r="Y1437" s="7"/>
      <c r="Z1437" s="7"/>
      <c r="AA1437" s="30"/>
      <c r="AC1437" s="4"/>
      <c r="AD1437" s="4"/>
    </row>
    <row r="1438" spans="4:30" s="2" customFormat="1" x14ac:dyDescent="0.2">
      <c r="D1438" s="1"/>
      <c r="J1438" s="1"/>
      <c r="K1438" s="1"/>
      <c r="L1438" s="1"/>
      <c r="M1438" s="1"/>
      <c r="N1438" s="5"/>
      <c r="Q1438" s="3"/>
      <c r="T1438" s="1"/>
      <c r="U1438" s="1"/>
      <c r="W1438" s="1"/>
      <c r="Y1438" s="7"/>
      <c r="Z1438" s="7"/>
      <c r="AA1438" s="30"/>
      <c r="AC1438" s="4"/>
      <c r="AD1438" s="4"/>
    </row>
    <row r="1439" spans="4:30" s="2" customFormat="1" x14ac:dyDescent="0.2">
      <c r="D1439" s="1"/>
      <c r="J1439" s="1"/>
      <c r="K1439" s="1"/>
      <c r="L1439" s="1"/>
      <c r="M1439" s="1"/>
      <c r="N1439" s="5"/>
      <c r="Q1439" s="3"/>
      <c r="T1439" s="1"/>
      <c r="U1439" s="1"/>
      <c r="W1439" s="1"/>
      <c r="Y1439" s="7"/>
      <c r="Z1439" s="7"/>
      <c r="AA1439" s="30"/>
      <c r="AC1439" s="4"/>
      <c r="AD1439" s="4"/>
    </row>
    <row r="1440" spans="4:30" s="2" customFormat="1" x14ac:dyDescent="0.2">
      <c r="D1440" s="1"/>
      <c r="J1440" s="1"/>
      <c r="K1440" s="1"/>
      <c r="L1440" s="1"/>
      <c r="M1440" s="1"/>
      <c r="N1440" s="5"/>
      <c r="Q1440" s="3"/>
      <c r="T1440" s="1"/>
      <c r="U1440" s="1"/>
      <c r="W1440" s="1"/>
      <c r="Y1440" s="7"/>
      <c r="Z1440" s="7"/>
      <c r="AA1440" s="30"/>
      <c r="AC1440" s="4"/>
      <c r="AD1440" s="4"/>
    </row>
    <row r="1441" spans="4:30" s="2" customFormat="1" x14ac:dyDescent="0.2">
      <c r="D1441" s="1"/>
      <c r="J1441" s="1"/>
      <c r="K1441" s="1"/>
      <c r="L1441" s="1"/>
      <c r="M1441" s="1"/>
      <c r="N1441" s="5"/>
      <c r="Q1441" s="3"/>
      <c r="T1441" s="1"/>
      <c r="U1441" s="1"/>
      <c r="W1441" s="1"/>
      <c r="Y1441" s="7"/>
      <c r="Z1441" s="7"/>
      <c r="AA1441" s="30"/>
      <c r="AC1441" s="4"/>
      <c r="AD1441" s="4"/>
    </row>
    <row r="1442" spans="4:30" s="2" customFormat="1" x14ac:dyDescent="0.2">
      <c r="D1442" s="1"/>
      <c r="J1442" s="1"/>
      <c r="K1442" s="1"/>
      <c r="L1442" s="1"/>
      <c r="M1442" s="1"/>
      <c r="N1442" s="5"/>
      <c r="Q1442" s="3"/>
      <c r="T1442" s="1"/>
      <c r="U1442" s="1"/>
      <c r="W1442" s="1"/>
      <c r="Y1442" s="7"/>
      <c r="Z1442" s="7"/>
      <c r="AA1442" s="30"/>
      <c r="AC1442" s="4"/>
      <c r="AD1442" s="4"/>
    </row>
    <row r="1443" spans="4:30" s="2" customFormat="1" x14ac:dyDescent="0.2">
      <c r="D1443" s="1"/>
      <c r="J1443" s="1"/>
      <c r="K1443" s="1"/>
      <c r="L1443" s="1"/>
      <c r="M1443" s="1"/>
      <c r="N1443" s="5"/>
      <c r="Q1443" s="3"/>
      <c r="T1443" s="1"/>
      <c r="U1443" s="1"/>
      <c r="W1443" s="1"/>
      <c r="Y1443" s="7"/>
      <c r="Z1443" s="7"/>
      <c r="AA1443" s="30"/>
      <c r="AC1443" s="4"/>
      <c r="AD1443" s="4"/>
    </row>
    <row r="1444" spans="4:30" s="2" customFormat="1" x14ac:dyDescent="0.2">
      <c r="D1444" s="1"/>
      <c r="J1444" s="1"/>
      <c r="K1444" s="1"/>
      <c r="L1444" s="1"/>
      <c r="M1444" s="1"/>
      <c r="N1444" s="5"/>
      <c r="Q1444" s="3"/>
      <c r="T1444" s="1"/>
      <c r="U1444" s="1"/>
      <c r="W1444" s="1"/>
      <c r="Y1444" s="7"/>
      <c r="Z1444" s="7"/>
      <c r="AA1444" s="30"/>
      <c r="AC1444" s="4"/>
      <c r="AD1444" s="4"/>
    </row>
    <row r="1445" spans="4:30" s="2" customFormat="1" x14ac:dyDescent="0.2">
      <c r="D1445" s="1"/>
      <c r="J1445" s="1"/>
      <c r="K1445" s="1"/>
      <c r="L1445" s="1"/>
      <c r="M1445" s="1"/>
      <c r="N1445" s="5"/>
      <c r="Q1445" s="3"/>
      <c r="T1445" s="1"/>
      <c r="U1445" s="1"/>
      <c r="W1445" s="1"/>
      <c r="Y1445" s="7"/>
      <c r="Z1445" s="7"/>
      <c r="AA1445" s="30"/>
      <c r="AC1445" s="4"/>
      <c r="AD1445" s="4"/>
    </row>
    <row r="1446" spans="4:30" s="2" customFormat="1" x14ac:dyDescent="0.2">
      <c r="D1446" s="1"/>
      <c r="J1446" s="1"/>
      <c r="K1446" s="1"/>
      <c r="L1446" s="1"/>
      <c r="M1446" s="1"/>
      <c r="N1446" s="5"/>
      <c r="Q1446" s="3"/>
      <c r="T1446" s="1"/>
      <c r="U1446" s="1"/>
      <c r="W1446" s="1"/>
      <c r="Y1446" s="7"/>
      <c r="Z1446" s="7"/>
      <c r="AA1446" s="30"/>
      <c r="AC1446" s="4"/>
      <c r="AD1446" s="4"/>
    </row>
    <row r="1447" spans="4:30" s="2" customFormat="1" x14ac:dyDescent="0.2">
      <c r="D1447" s="1"/>
      <c r="J1447" s="1"/>
      <c r="K1447" s="1"/>
      <c r="L1447" s="1"/>
      <c r="M1447" s="1"/>
      <c r="N1447" s="5"/>
      <c r="Q1447" s="3"/>
      <c r="T1447" s="1"/>
      <c r="U1447" s="1"/>
      <c r="W1447" s="1"/>
      <c r="Y1447" s="7"/>
      <c r="Z1447" s="7"/>
      <c r="AA1447" s="30"/>
      <c r="AC1447" s="4"/>
      <c r="AD1447" s="4"/>
    </row>
    <row r="1448" spans="4:30" s="2" customFormat="1" x14ac:dyDescent="0.2">
      <c r="D1448" s="1"/>
      <c r="J1448" s="1"/>
      <c r="K1448" s="1"/>
      <c r="L1448" s="1"/>
      <c r="M1448" s="1"/>
      <c r="N1448" s="5"/>
      <c r="Q1448" s="3"/>
      <c r="T1448" s="1"/>
      <c r="U1448" s="1"/>
      <c r="W1448" s="1"/>
      <c r="Y1448" s="7"/>
      <c r="Z1448" s="7"/>
      <c r="AA1448" s="30"/>
      <c r="AC1448" s="4"/>
      <c r="AD1448" s="4"/>
    </row>
    <row r="1449" spans="4:30" s="2" customFormat="1" x14ac:dyDescent="0.2">
      <c r="D1449" s="1"/>
      <c r="J1449" s="1"/>
      <c r="K1449" s="1"/>
      <c r="L1449" s="1"/>
      <c r="M1449" s="1"/>
      <c r="N1449" s="5"/>
      <c r="Q1449" s="3"/>
      <c r="T1449" s="1"/>
      <c r="U1449" s="1"/>
      <c r="W1449" s="1"/>
      <c r="Y1449" s="7"/>
      <c r="Z1449" s="7"/>
      <c r="AA1449" s="30"/>
      <c r="AC1449" s="4"/>
      <c r="AD1449" s="4"/>
    </row>
    <row r="1450" spans="4:30" s="2" customFormat="1" x14ac:dyDescent="0.2">
      <c r="D1450" s="1"/>
      <c r="J1450" s="1"/>
      <c r="K1450" s="1"/>
      <c r="L1450" s="1"/>
      <c r="M1450" s="1"/>
      <c r="N1450" s="5"/>
      <c r="Q1450" s="3"/>
      <c r="T1450" s="1"/>
      <c r="U1450" s="1"/>
      <c r="W1450" s="1"/>
      <c r="Y1450" s="7"/>
      <c r="Z1450" s="7"/>
      <c r="AA1450" s="30"/>
      <c r="AC1450" s="4"/>
      <c r="AD1450" s="4"/>
    </row>
    <row r="1451" spans="4:30" s="2" customFormat="1" x14ac:dyDescent="0.2">
      <c r="D1451" s="1"/>
      <c r="J1451" s="1"/>
      <c r="K1451" s="1"/>
      <c r="L1451" s="1"/>
      <c r="M1451" s="1"/>
      <c r="N1451" s="5"/>
      <c r="Q1451" s="3"/>
      <c r="T1451" s="1"/>
      <c r="U1451" s="1"/>
      <c r="W1451" s="1"/>
      <c r="Y1451" s="7"/>
      <c r="Z1451" s="7"/>
      <c r="AA1451" s="30"/>
      <c r="AC1451" s="4"/>
      <c r="AD1451" s="4"/>
    </row>
    <row r="1452" spans="4:30" s="2" customFormat="1" x14ac:dyDescent="0.2">
      <c r="D1452" s="1"/>
      <c r="J1452" s="1"/>
      <c r="K1452" s="1"/>
      <c r="L1452" s="1"/>
      <c r="M1452" s="1"/>
      <c r="N1452" s="5"/>
      <c r="Q1452" s="3"/>
      <c r="T1452" s="1"/>
      <c r="U1452" s="1"/>
      <c r="W1452" s="1"/>
      <c r="Y1452" s="7"/>
      <c r="Z1452" s="7"/>
      <c r="AA1452" s="30"/>
      <c r="AC1452" s="4"/>
      <c r="AD1452" s="4"/>
    </row>
    <row r="1453" spans="4:30" s="2" customFormat="1" x14ac:dyDescent="0.2">
      <c r="D1453" s="1"/>
      <c r="J1453" s="1"/>
      <c r="K1453" s="1"/>
      <c r="L1453" s="1"/>
      <c r="M1453" s="1"/>
      <c r="N1453" s="5"/>
      <c r="Q1453" s="3"/>
      <c r="T1453" s="1"/>
      <c r="U1453" s="1"/>
      <c r="W1453" s="1"/>
      <c r="Y1453" s="7"/>
      <c r="Z1453" s="7"/>
      <c r="AA1453" s="30"/>
      <c r="AC1453" s="4"/>
      <c r="AD1453" s="4"/>
    </row>
    <row r="1454" spans="4:30" s="2" customFormat="1" x14ac:dyDescent="0.2">
      <c r="D1454" s="1"/>
      <c r="J1454" s="1"/>
      <c r="K1454" s="1"/>
      <c r="L1454" s="1"/>
      <c r="M1454" s="1"/>
      <c r="N1454" s="5"/>
      <c r="Q1454" s="3"/>
      <c r="T1454" s="1"/>
      <c r="U1454" s="1"/>
      <c r="W1454" s="1"/>
      <c r="Y1454" s="7"/>
      <c r="Z1454" s="7"/>
      <c r="AA1454" s="30"/>
      <c r="AC1454" s="4"/>
      <c r="AD1454" s="4"/>
    </row>
    <row r="1455" spans="4:30" s="2" customFormat="1" x14ac:dyDescent="0.2">
      <c r="D1455" s="1"/>
      <c r="J1455" s="1"/>
      <c r="K1455" s="1"/>
      <c r="L1455" s="1"/>
      <c r="M1455" s="1"/>
      <c r="N1455" s="5"/>
      <c r="Q1455" s="3"/>
      <c r="T1455" s="1"/>
      <c r="U1455" s="1"/>
      <c r="W1455" s="1"/>
      <c r="Y1455" s="7"/>
      <c r="Z1455" s="7"/>
      <c r="AA1455" s="30"/>
      <c r="AC1455" s="4"/>
      <c r="AD1455" s="4"/>
    </row>
    <row r="1456" spans="4:30" s="2" customFormat="1" x14ac:dyDescent="0.2">
      <c r="D1456" s="1"/>
      <c r="J1456" s="1"/>
      <c r="K1456" s="1"/>
      <c r="L1456" s="1"/>
      <c r="M1456" s="1"/>
      <c r="N1456" s="5"/>
      <c r="Q1456" s="3"/>
      <c r="T1456" s="1"/>
      <c r="U1456" s="1"/>
      <c r="W1456" s="1"/>
      <c r="Y1456" s="7"/>
      <c r="Z1456" s="7"/>
      <c r="AA1456" s="30"/>
      <c r="AC1456" s="4"/>
      <c r="AD1456" s="4"/>
    </row>
    <row r="1457" spans="4:30" s="2" customFormat="1" x14ac:dyDescent="0.2">
      <c r="D1457" s="1"/>
      <c r="J1457" s="1"/>
      <c r="K1457" s="1"/>
      <c r="L1457" s="1"/>
      <c r="M1457" s="1"/>
      <c r="N1457" s="5"/>
      <c r="Q1457" s="3"/>
      <c r="T1457" s="1"/>
      <c r="U1457" s="1"/>
      <c r="W1457" s="1"/>
      <c r="Y1457" s="7"/>
      <c r="Z1457" s="7"/>
      <c r="AA1457" s="30"/>
      <c r="AC1457" s="4"/>
      <c r="AD1457" s="4"/>
    </row>
    <row r="1458" spans="4:30" s="2" customFormat="1" x14ac:dyDescent="0.2">
      <c r="D1458" s="1"/>
      <c r="J1458" s="1"/>
      <c r="K1458" s="1"/>
      <c r="L1458" s="1"/>
      <c r="M1458" s="1"/>
      <c r="N1458" s="5"/>
      <c r="Q1458" s="3"/>
      <c r="T1458" s="1"/>
      <c r="U1458" s="1"/>
      <c r="W1458" s="1"/>
      <c r="Y1458" s="7"/>
      <c r="Z1458" s="7"/>
      <c r="AA1458" s="30"/>
      <c r="AC1458" s="4"/>
      <c r="AD1458" s="4"/>
    </row>
    <row r="1459" spans="4:30" s="2" customFormat="1" x14ac:dyDescent="0.2">
      <c r="D1459" s="1"/>
      <c r="J1459" s="1"/>
      <c r="K1459" s="1"/>
      <c r="L1459" s="1"/>
      <c r="M1459" s="1"/>
      <c r="N1459" s="5"/>
      <c r="Q1459" s="3"/>
      <c r="T1459" s="1"/>
      <c r="U1459" s="1"/>
      <c r="W1459" s="1"/>
      <c r="Y1459" s="7"/>
      <c r="Z1459" s="7"/>
      <c r="AA1459" s="30"/>
      <c r="AC1459" s="4"/>
      <c r="AD1459" s="4"/>
    </row>
    <row r="1460" spans="4:30" s="2" customFormat="1" x14ac:dyDescent="0.2">
      <c r="D1460" s="1"/>
      <c r="J1460" s="1"/>
      <c r="K1460" s="1"/>
      <c r="L1460" s="1"/>
      <c r="M1460" s="1"/>
      <c r="N1460" s="5"/>
      <c r="Q1460" s="3"/>
      <c r="T1460" s="1"/>
      <c r="U1460" s="1"/>
      <c r="W1460" s="1"/>
      <c r="Y1460" s="7"/>
      <c r="Z1460" s="7"/>
      <c r="AA1460" s="30"/>
      <c r="AC1460" s="4"/>
      <c r="AD1460" s="4"/>
    </row>
    <row r="1461" spans="4:30" s="2" customFormat="1" x14ac:dyDescent="0.2">
      <c r="D1461" s="1"/>
      <c r="J1461" s="1"/>
      <c r="K1461" s="1"/>
      <c r="L1461" s="1"/>
      <c r="M1461" s="1"/>
      <c r="N1461" s="5"/>
      <c r="Q1461" s="3"/>
      <c r="T1461" s="1"/>
      <c r="U1461" s="1"/>
      <c r="W1461" s="1"/>
      <c r="Y1461" s="7"/>
      <c r="Z1461" s="7"/>
      <c r="AA1461" s="30"/>
      <c r="AC1461" s="4"/>
      <c r="AD1461" s="4"/>
    </row>
    <row r="1462" spans="4:30" s="2" customFormat="1" x14ac:dyDescent="0.2">
      <c r="D1462" s="1"/>
      <c r="J1462" s="1"/>
      <c r="K1462" s="1"/>
      <c r="L1462" s="1"/>
      <c r="M1462" s="1"/>
      <c r="N1462" s="5"/>
      <c r="Q1462" s="3"/>
      <c r="T1462" s="1"/>
      <c r="U1462" s="1"/>
      <c r="W1462" s="1"/>
      <c r="Y1462" s="7"/>
      <c r="Z1462" s="7"/>
      <c r="AA1462" s="30"/>
      <c r="AC1462" s="4"/>
      <c r="AD1462" s="4"/>
    </row>
    <row r="1463" spans="4:30" s="2" customFormat="1" x14ac:dyDescent="0.2">
      <c r="D1463" s="1"/>
      <c r="J1463" s="1"/>
      <c r="K1463" s="1"/>
      <c r="L1463" s="1"/>
      <c r="M1463" s="1"/>
      <c r="N1463" s="5"/>
      <c r="Q1463" s="3"/>
      <c r="T1463" s="1"/>
      <c r="U1463" s="1"/>
      <c r="W1463" s="1"/>
      <c r="Y1463" s="7"/>
      <c r="Z1463" s="7"/>
      <c r="AA1463" s="30"/>
      <c r="AC1463" s="4"/>
      <c r="AD1463" s="4"/>
    </row>
    <row r="1464" spans="4:30" s="2" customFormat="1" x14ac:dyDescent="0.2">
      <c r="D1464" s="1"/>
      <c r="J1464" s="1"/>
      <c r="K1464" s="1"/>
      <c r="L1464" s="1"/>
      <c r="M1464" s="1"/>
      <c r="N1464" s="5"/>
      <c r="Q1464" s="3"/>
      <c r="T1464" s="1"/>
      <c r="U1464" s="1"/>
      <c r="W1464" s="1"/>
      <c r="Y1464" s="7"/>
      <c r="Z1464" s="7"/>
      <c r="AA1464" s="30"/>
      <c r="AC1464" s="4"/>
      <c r="AD1464" s="4"/>
    </row>
    <row r="1465" spans="4:30" s="2" customFormat="1" x14ac:dyDescent="0.2">
      <c r="D1465" s="1"/>
      <c r="J1465" s="1"/>
      <c r="K1465" s="1"/>
      <c r="L1465" s="1"/>
      <c r="M1465" s="1"/>
      <c r="N1465" s="5"/>
      <c r="Q1465" s="3"/>
      <c r="T1465" s="1"/>
      <c r="U1465" s="1"/>
      <c r="W1465" s="1"/>
      <c r="Y1465" s="7"/>
      <c r="Z1465" s="7"/>
      <c r="AA1465" s="30"/>
      <c r="AC1465" s="4"/>
      <c r="AD1465" s="4"/>
    </row>
    <row r="1466" spans="4:30" s="2" customFormat="1" x14ac:dyDescent="0.2">
      <c r="D1466" s="1"/>
      <c r="J1466" s="1"/>
      <c r="K1466" s="1"/>
      <c r="L1466" s="1"/>
      <c r="M1466" s="1"/>
      <c r="N1466" s="5"/>
      <c r="Q1466" s="3"/>
      <c r="T1466" s="1"/>
      <c r="U1466" s="1"/>
      <c r="W1466" s="1"/>
      <c r="Y1466" s="7"/>
      <c r="Z1466" s="7"/>
      <c r="AA1466" s="30"/>
      <c r="AC1466" s="4"/>
      <c r="AD1466" s="4"/>
    </row>
    <row r="1467" spans="4:30" s="2" customFormat="1" x14ac:dyDescent="0.2">
      <c r="D1467" s="1"/>
      <c r="J1467" s="1"/>
      <c r="K1467" s="1"/>
      <c r="L1467" s="1"/>
      <c r="M1467" s="1"/>
      <c r="N1467" s="5"/>
      <c r="Q1467" s="3"/>
      <c r="T1467" s="1"/>
      <c r="U1467" s="1"/>
      <c r="W1467" s="1"/>
      <c r="Y1467" s="7"/>
      <c r="Z1467" s="7"/>
      <c r="AA1467" s="30"/>
      <c r="AC1467" s="4"/>
      <c r="AD1467" s="4"/>
    </row>
    <row r="1468" spans="4:30" s="2" customFormat="1" x14ac:dyDescent="0.2">
      <c r="D1468" s="1"/>
      <c r="J1468" s="1"/>
      <c r="K1468" s="1"/>
      <c r="L1468" s="1"/>
      <c r="M1468" s="1"/>
      <c r="N1468" s="5"/>
      <c r="Q1468" s="3"/>
      <c r="T1468" s="1"/>
      <c r="U1468" s="1"/>
      <c r="W1468" s="1"/>
      <c r="Y1468" s="7"/>
      <c r="Z1468" s="7"/>
      <c r="AA1468" s="30"/>
      <c r="AC1468" s="4"/>
      <c r="AD1468" s="4"/>
    </row>
    <row r="1469" spans="4:30" s="2" customFormat="1" x14ac:dyDescent="0.2">
      <c r="D1469" s="1"/>
      <c r="J1469" s="1"/>
      <c r="K1469" s="1"/>
      <c r="L1469" s="1"/>
      <c r="M1469" s="1"/>
      <c r="N1469" s="5"/>
      <c r="Q1469" s="3"/>
      <c r="T1469" s="1"/>
      <c r="U1469" s="1"/>
      <c r="W1469" s="1"/>
      <c r="Y1469" s="7"/>
      <c r="Z1469" s="7"/>
      <c r="AA1469" s="30"/>
      <c r="AC1469" s="4"/>
      <c r="AD1469" s="4"/>
    </row>
    <row r="1470" spans="4:30" s="2" customFormat="1" x14ac:dyDescent="0.2">
      <c r="D1470" s="1"/>
      <c r="J1470" s="1"/>
      <c r="K1470" s="1"/>
      <c r="L1470" s="1"/>
      <c r="M1470" s="1"/>
      <c r="N1470" s="5"/>
      <c r="Q1470" s="3"/>
      <c r="T1470" s="1"/>
      <c r="U1470" s="1"/>
      <c r="W1470" s="1"/>
      <c r="Y1470" s="7"/>
      <c r="Z1470" s="7"/>
      <c r="AA1470" s="30"/>
      <c r="AC1470" s="4"/>
      <c r="AD1470" s="4"/>
    </row>
    <row r="1471" spans="4:30" s="2" customFormat="1" x14ac:dyDescent="0.2">
      <c r="D1471" s="1"/>
      <c r="J1471" s="1"/>
      <c r="K1471" s="1"/>
      <c r="L1471" s="1"/>
      <c r="M1471" s="1"/>
      <c r="N1471" s="5"/>
      <c r="Q1471" s="3"/>
      <c r="T1471" s="1"/>
      <c r="U1471" s="1"/>
      <c r="W1471" s="1"/>
      <c r="Y1471" s="7"/>
      <c r="Z1471" s="7"/>
      <c r="AA1471" s="30"/>
      <c r="AC1471" s="4"/>
      <c r="AD1471" s="4"/>
    </row>
    <row r="1472" spans="4:30" s="2" customFormat="1" x14ac:dyDescent="0.2">
      <c r="D1472" s="1"/>
      <c r="J1472" s="1"/>
      <c r="K1472" s="1"/>
      <c r="L1472" s="1"/>
      <c r="M1472" s="1"/>
      <c r="N1472" s="5"/>
      <c r="Q1472" s="3"/>
      <c r="T1472" s="1"/>
      <c r="U1472" s="1"/>
      <c r="W1472" s="1"/>
      <c r="Y1472" s="7"/>
      <c r="Z1472" s="7"/>
      <c r="AA1472" s="30"/>
      <c r="AC1472" s="4"/>
      <c r="AD1472" s="4"/>
    </row>
    <row r="1473" spans="4:30" s="2" customFormat="1" x14ac:dyDescent="0.2">
      <c r="D1473" s="1"/>
      <c r="J1473" s="1"/>
      <c r="K1473" s="1"/>
      <c r="L1473" s="1"/>
      <c r="M1473" s="1"/>
      <c r="N1473" s="5"/>
      <c r="Q1473" s="3"/>
      <c r="T1473" s="1"/>
      <c r="U1473" s="1"/>
      <c r="W1473" s="1"/>
      <c r="Y1473" s="7"/>
      <c r="Z1473" s="7"/>
      <c r="AA1473" s="30"/>
      <c r="AC1473" s="4"/>
      <c r="AD1473" s="4"/>
    </row>
    <row r="1474" spans="4:30" s="2" customFormat="1" x14ac:dyDescent="0.2">
      <c r="D1474" s="1"/>
      <c r="J1474" s="1"/>
      <c r="K1474" s="1"/>
      <c r="L1474" s="1"/>
      <c r="M1474" s="1"/>
      <c r="N1474" s="5"/>
      <c r="Q1474" s="3"/>
      <c r="T1474" s="1"/>
      <c r="U1474" s="1"/>
      <c r="W1474" s="1"/>
      <c r="Y1474" s="7"/>
      <c r="Z1474" s="7"/>
      <c r="AA1474" s="30"/>
      <c r="AC1474" s="4"/>
      <c r="AD1474" s="4"/>
    </row>
    <row r="1475" spans="4:30" s="2" customFormat="1" x14ac:dyDescent="0.2">
      <c r="D1475" s="1"/>
      <c r="J1475" s="1"/>
      <c r="K1475" s="1"/>
      <c r="L1475" s="1"/>
      <c r="M1475" s="1"/>
      <c r="N1475" s="5"/>
      <c r="Q1475" s="3"/>
      <c r="T1475" s="1"/>
      <c r="U1475" s="1"/>
      <c r="W1475" s="1"/>
      <c r="Y1475" s="7"/>
      <c r="Z1475" s="7"/>
      <c r="AA1475" s="30"/>
      <c r="AC1475" s="4"/>
      <c r="AD1475" s="4"/>
    </row>
    <row r="1476" spans="4:30" s="2" customFormat="1" x14ac:dyDescent="0.2">
      <c r="D1476" s="1"/>
      <c r="J1476" s="1"/>
      <c r="K1476" s="1"/>
      <c r="L1476" s="1"/>
      <c r="M1476" s="1"/>
      <c r="N1476" s="5"/>
      <c r="Q1476" s="3"/>
      <c r="T1476" s="1"/>
      <c r="U1476" s="1"/>
      <c r="W1476" s="1"/>
      <c r="Y1476" s="7"/>
      <c r="Z1476" s="7"/>
      <c r="AA1476" s="30"/>
      <c r="AC1476" s="4"/>
      <c r="AD1476" s="4"/>
    </row>
    <row r="1477" spans="4:30" s="2" customFormat="1" x14ac:dyDescent="0.2">
      <c r="D1477" s="1"/>
      <c r="J1477" s="1"/>
      <c r="K1477" s="1"/>
      <c r="L1477" s="1"/>
      <c r="M1477" s="1"/>
      <c r="N1477" s="5"/>
      <c r="Q1477" s="3"/>
      <c r="T1477" s="1"/>
      <c r="U1477" s="1"/>
      <c r="W1477" s="1"/>
      <c r="Y1477" s="7"/>
      <c r="Z1477" s="7"/>
      <c r="AA1477" s="30"/>
      <c r="AC1477" s="4"/>
      <c r="AD1477" s="4"/>
    </row>
    <row r="1478" spans="4:30" s="2" customFormat="1" x14ac:dyDescent="0.2">
      <c r="D1478" s="1"/>
      <c r="J1478" s="1"/>
      <c r="K1478" s="1"/>
      <c r="L1478" s="1"/>
      <c r="M1478" s="1"/>
      <c r="N1478" s="5"/>
      <c r="Q1478" s="3"/>
      <c r="T1478" s="1"/>
      <c r="U1478" s="1"/>
      <c r="W1478" s="1"/>
      <c r="Y1478" s="7"/>
      <c r="Z1478" s="7"/>
      <c r="AA1478" s="30"/>
      <c r="AC1478" s="4"/>
      <c r="AD1478" s="4"/>
    </row>
    <row r="1479" spans="4:30" s="2" customFormat="1" x14ac:dyDescent="0.2">
      <c r="D1479" s="1"/>
      <c r="J1479" s="1"/>
      <c r="K1479" s="1"/>
      <c r="L1479" s="1"/>
      <c r="M1479" s="1"/>
      <c r="N1479" s="5"/>
      <c r="Q1479" s="3"/>
      <c r="T1479" s="1"/>
      <c r="U1479" s="1"/>
      <c r="W1479" s="1"/>
      <c r="Y1479" s="7"/>
      <c r="Z1479" s="7"/>
      <c r="AA1479" s="30"/>
      <c r="AC1479" s="4"/>
      <c r="AD1479" s="4"/>
    </row>
    <row r="1480" spans="4:30" s="2" customFormat="1" x14ac:dyDescent="0.2">
      <c r="D1480" s="1"/>
      <c r="J1480" s="1"/>
      <c r="K1480" s="1"/>
      <c r="L1480" s="1"/>
      <c r="M1480" s="1"/>
      <c r="N1480" s="5"/>
      <c r="Q1480" s="3"/>
      <c r="T1480" s="1"/>
      <c r="U1480" s="1"/>
      <c r="W1480" s="1"/>
      <c r="Y1480" s="7"/>
      <c r="Z1480" s="7"/>
      <c r="AA1480" s="30"/>
      <c r="AC1480" s="4"/>
      <c r="AD1480" s="4"/>
    </row>
    <row r="1481" spans="4:30" s="2" customFormat="1" x14ac:dyDescent="0.2">
      <c r="D1481" s="1"/>
      <c r="J1481" s="1"/>
      <c r="K1481" s="1"/>
      <c r="L1481" s="1"/>
      <c r="M1481" s="1"/>
      <c r="N1481" s="5"/>
      <c r="Q1481" s="3"/>
      <c r="T1481" s="1"/>
      <c r="U1481" s="1"/>
      <c r="W1481" s="1"/>
      <c r="Y1481" s="7"/>
      <c r="Z1481" s="7"/>
      <c r="AA1481" s="30"/>
      <c r="AC1481" s="4"/>
      <c r="AD1481" s="4"/>
    </row>
    <row r="1482" spans="4:30" s="2" customFormat="1" x14ac:dyDescent="0.2">
      <c r="D1482" s="1"/>
      <c r="J1482" s="1"/>
      <c r="K1482" s="1"/>
      <c r="L1482" s="1"/>
      <c r="M1482" s="1"/>
      <c r="N1482" s="5"/>
      <c r="Q1482" s="3"/>
      <c r="T1482" s="1"/>
      <c r="U1482" s="1"/>
      <c r="W1482" s="1"/>
      <c r="Y1482" s="7"/>
      <c r="Z1482" s="7"/>
      <c r="AA1482" s="30"/>
      <c r="AC1482" s="4"/>
      <c r="AD1482" s="4"/>
    </row>
    <row r="1483" spans="4:30" s="2" customFormat="1" x14ac:dyDescent="0.2">
      <c r="D1483" s="1"/>
      <c r="J1483" s="1"/>
      <c r="K1483" s="1"/>
      <c r="L1483" s="1"/>
      <c r="M1483" s="1"/>
      <c r="N1483" s="5"/>
      <c r="Q1483" s="3"/>
      <c r="T1483" s="1"/>
      <c r="U1483" s="1"/>
      <c r="W1483" s="1"/>
      <c r="Y1483" s="7"/>
      <c r="Z1483" s="7"/>
      <c r="AA1483" s="30"/>
      <c r="AC1483" s="4"/>
      <c r="AD1483" s="4"/>
    </row>
    <row r="1484" spans="4:30" s="2" customFormat="1" x14ac:dyDescent="0.2">
      <c r="D1484" s="1"/>
      <c r="J1484" s="1"/>
      <c r="K1484" s="1"/>
      <c r="L1484" s="1"/>
      <c r="M1484" s="1"/>
      <c r="N1484" s="5"/>
      <c r="Q1484" s="3"/>
      <c r="T1484" s="1"/>
      <c r="U1484" s="1"/>
      <c r="W1484" s="1"/>
      <c r="Y1484" s="7"/>
      <c r="Z1484" s="7"/>
      <c r="AA1484" s="30"/>
      <c r="AC1484" s="4"/>
      <c r="AD1484" s="4"/>
    </row>
    <row r="1485" spans="4:30" s="2" customFormat="1" x14ac:dyDescent="0.2">
      <c r="D1485" s="1"/>
      <c r="J1485" s="1"/>
      <c r="K1485" s="1"/>
      <c r="L1485" s="1"/>
      <c r="M1485" s="1"/>
      <c r="N1485" s="5"/>
      <c r="Q1485" s="3"/>
      <c r="T1485" s="1"/>
      <c r="U1485" s="1"/>
      <c r="W1485" s="1"/>
      <c r="Y1485" s="7"/>
      <c r="Z1485" s="7"/>
      <c r="AA1485" s="30"/>
      <c r="AC1485" s="4"/>
      <c r="AD1485" s="4"/>
    </row>
    <row r="1486" spans="4:30" s="2" customFormat="1" x14ac:dyDescent="0.2">
      <c r="D1486" s="1"/>
      <c r="J1486" s="1"/>
      <c r="K1486" s="1"/>
      <c r="L1486" s="1"/>
      <c r="M1486" s="1"/>
      <c r="N1486" s="5"/>
      <c r="Q1486" s="3"/>
      <c r="T1486" s="1"/>
      <c r="U1486" s="1"/>
      <c r="W1486" s="1"/>
      <c r="Y1486" s="7"/>
      <c r="Z1486" s="7"/>
      <c r="AA1486" s="30"/>
      <c r="AC1486" s="4"/>
      <c r="AD1486" s="4"/>
    </row>
    <row r="1487" spans="4:30" s="2" customFormat="1" x14ac:dyDescent="0.2">
      <c r="D1487" s="1"/>
      <c r="J1487" s="1"/>
      <c r="K1487" s="1"/>
      <c r="L1487" s="1"/>
      <c r="M1487" s="1"/>
      <c r="N1487" s="5"/>
      <c r="Q1487" s="3"/>
      <c r="T1487" s="1"/>
      <c r="U1487" s="1"/>
      <c r="W1487" s="1"/>
      <c r="Y1487" s="7"/>
      <c r="Z1487" s="7"/>
      <c r="AA1487" s="30"/>
      <c r="AC1487" s="4"/>
      <c r="AD1487" s="4"/>
    </row>
    <row r="1488" spans="4:30" s="2" customFormat="1" x14ac:dyDescent="0.2">
      <c r="D1488" s="1"/>
      <c r="J1488" s="1"/>
      <c r="K1488" s="1"/>
      <c r="L1488" s="1"/>
      <c r="M1488" s="1"/>
      <c r="N1488" s="5"/>
      <c r="Q1488" s="3"/>
      <c r="T1488" s="1"/>
      <c r="U1488" s="1"/>
      <c r="W1488" s="1"/>
      <c r="Y1488" s="7"/>
      <c r="Z1488" s="7"/>
      <c r="AA1488" s="30"/>
      <c r="AC1488" s="4"/>
      <c r="AD1488" s="4"/>
    </row>
    <row r="1489" spans="4:30" s="2" customFormat="1" x14ac:dyDescent="0.2">
      <c r="D1489" s="1"/>
      <c r="J1489" s="1"/>
      <c r="K1489" s="1"/>
      <c r="L1489" s="1"/>
      <c r="M1489" s="1"/>
      <c r="N1489" s="5"/>
      <c r="Q1489" s="3"/>
      <c r="T1489" s="1"/>
      <c r="U1489" s="1"/>
      <c r="W1489" s="1"/>
      <c r="Y1489" s="7"/>
      <c r="Z1489" s="7"/>
      <c r="AA1489" s="30"/>
      <c r="AC1489" s="4"/>
      <c r="AD1489" s="4"/>
    </row>
    <row r="1490" spans="4:30" s="2" customFormat="1" x14ac:dyDescent="0.2">
      <c r="D1490" s="1"/>
      <c r="J1490" s="1"/>
      <c r="K1490" s="1"/>
      <c r="L1490" s="1"/>
      <c r="M1490" s="1"/>
      <c r="N1490" s="5"/>
      <c r="Q1490" s="3"/>
      <c r="T1490" s="1"/>
      <c r="U1490" s="1"/>
      <c r="W1490" s="1"/>
      <c r="Y1490" s="7"/>
      <c r="Z1490" s="7"/>
      <c r="AA1490" s="30"/>
      <c r="AC1490" s="4"/>
      <c r="AD1490" s="4"/>
    </row>
    <row r="1491" spans="4:30" s="2" customFormat="1" x14ac:dyDescent="0.2">
      <c r="D1491" s="1"/>
      <c r="J1491" s="1"/>
      <c r="K1491" s="1"/>
      <c r="L1491" s="1"/>
      <c r="M1491" s="1"/>
      <c r="N1491" s="5"/>
      <c r="Q1491" s="3"/>
      <c r="T1491" s="1"/>
      <c r="U1491" s="1"/>
      <c r="W1491" s="1"/>
      <c r="Y1491" s="7"/>
      <c r="Z1491" s="7"/>
      <c r="AA1491" s="30"/>
      <c r="AC1491" s="4"/>
      <c r="AD1491" s="4"/>
    </row>
    <row r="1492" spans="4:30" s="2" customFormat="1" x14ac:dyDescent="0.2">
      <c r="D1492" s="1"/>
      <c r="J1492" s="1"/>
      <c r="K1492" s="1"/>
      <c r="L1492" s="1"/>
      <c r="M1492" s="1"/>
      <c r="N1492" s="5"/>
      <c r="Q1492" s="3"/>
      <c r="T1492" s="1"/>
      <c r="U1492" s="1"/>
      <c r="W1492" s="1"/>
      <c r="Y1492" s="7"/>
      <c r="Z1492" s="7"/>
      <c r="AA1492" s="30"/>
      <c r="AC1492" s="4"/>
      <c r="AD1492" s="4"/>
    </row>
    <row r="1493" spans="4:30" s="2" customFormat="1" x14ac:dyDescent="0.2">
      <c r="D1493" s="1"/>
      <c r="J1493" s="1"/>
      <c r="K1493" s="1"/>
      <c r="L1493" s="1"/>
      <c r="M1493" s="1"/>
      <c r="N1493" s="5"/>
      <c r="Q1493" s="3"/>
      <c r="T1493" s="1"/>
      <c r="U1493" s="1"/>
      <c r="W1493" s="1"/>
      <c r="Y1493" s="7"/>
      <c r="Z1493" s="7"/>
      <c r="AA1493" s="30"/>
      <c r="AC1493" s="4"/>
      <c r="AD1493" s="4"/>
    </row>
    <row r="1494" spans="4:30" s="2" customFormat="1" x14ac:dyDescent="0.2">
      <c r="D1494" s="1"/>
      <c r="J1494" s="1"/>
      <c r="K1494" s="1"/>
      <c r="L1494" s="1"/>
      <c r="M1494" s="1"/>
      <c r="N1494" s="5"/>
      <c r="Q1494" s="3"/>
      <c r="T1494" s="1"/>
      <c r="U1494" s="1"/>
      <c r="W1494" s="1"/>
      <c r="Y1494" s="7"/>
      <c r="Z1494" s="7"/>
      <c r="AA1494" s="30"/>
      <c r="AC1494" s="4"/>
      <c r="AD1494" s="4"/>
    </row>
    <row r="1495" spans="4:30" s="2" customFormat="1" x14ac:dyDescent="0.2">
      <c r="D1495" s="1"/>
      <c r="J1495" s="1"/>
      <c r="K1495" s="1"/>
      <c r="L1495" s="1"/>
      <c r="M1495" s="1"/>
      <c r="N1495" s="5"/>
      <c r="Q1495" s="3"/>
      <c r="T1495" s="1"/>
      <c r="U1495" s="1"/>
      <c r="W1495" s="1"/>
      <c r="Y1495" s="7"/>
      <c r="Z1495" s="7"/>
      <c r="AA1495" s="30"/>
      <c r="AC1495" s="4"/>
      <c r="AD1495" s="4"/>
    </row>
    <row r="1496" spans="4:30" s="2" customFormat="1" x14ac:dyDescent="0.2">
      <c r="D1496" s="1"/>
      <c r="J1496" s="1"/>
      <c r="K1496" s="1"/>
      <c r="L1496" s="1"/>
      <c r="M1496" s="1"/>
      <c r="N1496" s="5"/>
      <c r="Q1496" s="3"/>
      <c r="T1496" s="1"/>
      <c r="U1496" s="1"/>
      <c r="W1496" s="1"/>
      <c r="Y1496" s="7"/>
      <c r="Z1496" s="7"/>
      <c r="AA1496" s="30"/>
      <c r="AC1496" s="4"/>
      <c r="AD1496" s="4"/>
    </row>
    <row r="1497" spans="4:30" s="2" customFormat="1" x14ac:dyDescent="0.2">
      <c r="D1497" s="1"/>
      <c r="J1497" s="1"/>
      <c r="K1497" s="1"/>
      <c r="L1497" s="1"/>
      <c r="M1497" s="1"/>
      <c r="N1497" s="5"/>
      <c r="Q1497" s="3"/>
      <c r="T1497" s="1"/>
      <c r="U1497" s="1"/>
      <c r="W1497" s="1"/>
      <c r="Y1497" s="7"/>
      <c r="Z1497" s="7"/>
      <c r="AA1497" s="30"/>
      <c r="AC1497" s="4"/>
      <c r="AD1497" s="4"/>
    </row>
    <row r="1498" spans="4:30" s="2" customFormat="1" x14ac:dyDescent="0.2">
      <c r="D1498" s="1"/>
      <c r="J1498" s="1"/>
      <c r="K1498" s="1"/>
      <c r="L1498" s="1"/>
      <c r="M1498" s="1"/>
      <c r="N1498" s="5"/>
      <c r="Q1498" s="3"/>
      <c r="T1498" s="1"/>
      <c r="U1498" s="1"/>
      <c r="W1498" s="1"/>
      <c r="Y1498" s="7"/>
      <c r="Z1498" s="7"/>
      <c r="AA1498" s="30"/>
      <c r="AC1498" s="4"/>
      <c r="AD1498" s="4"/>
    </row>
    <row r="1499" spans="4:30" s="2" customFormat="1" x14ac:dyDescent="0.2">
      <c r="D1499" s="1"/>
      <c r="J1499" s="1"/>
      <c r="K1499" s="1"/>
      <c r="L1499" s="1"/>
      <c r="M1499" s="1"/>
      <c r="N1499" s="5"/>
      <c r="Q1499" s="3"/>
      <c r="T1499" s="1"/>
      <c r="U1499" s="1"/>
      <c r="W1499" s="1"/>
      <c r="Y1499" s="7"/>
      <c r="Z1499" s="7"/>
      <c r="AA1499" s="30"/>
      <c r="AC1499" s="4"/>
      <c r="AD1499" s="4"/>
    </row>
    <row r="1500" spans="4:30" s="2" customFormat="1" x14ac:dyDescent="0.2">
      <c r="D1500" s="1"/>
      <c r="J1500" s="1"/>
      <c r="K1500" s="1"/>
      <c r="L1500" s="1"/>
      <c r="M1500" s="1"/>
      <c r="N1500" s="5"/>
      <c r="Q1500" s="3"/>
      <c r="T1500" s="1"/>
      <c r="U1500" s="1"/>
      <c r="W1500" s="1"/>
      <c r="Y1500" s="7"/>
      <c r="Z1500" s="7"/>
      <c r="AA1500" s="30"/>
      <c r="AC1500" s="4"/>
      <c r="AD1500" s="4"/>
    </row>
    <row r="1501" spans="4:30" s="2" customFormat="1" x14ac:dyDescent="0.2">
      <c r="D1501" s="1"/>
      <c r="J1501" s="1"/>
      <c r="K1501" s="1"/>
      <c r="L1501" s="1"/>
      <c r="M1501" s="1"/>
      <c r="N1501" s="5"/>
      <c r="Q1501" s="3"/>
      <c r="T1501" s="1"/>
      <c r="U1501" s="1"/>
      <c r="W1501" s="1"/>
      <c r="Y1501" s="7"/>
      <c r="Z1501" s="7"/>
      <c r="AA1501" s="30"/>
      <c r="AC1501" s="4"/>
      <c r="AD1501" s="4"/>
    </row>
    <row r="1502" spans="4:30" s="2" customFormat="1" x14ac:dyDescent="0.2">
      <c r="D1502" s="1"/>
      <c r="J1502" s="1"/>
      <c r="K1502" s="1"/>
      <c r="L1502" s="1"/>
      <c r="M1502" s="1"/>
      <c r="N1502" s="5"/>
      <c r="Q1502" s="3"/>
      <c r="T1502" s="1"/>
      <c r="U1502" s="1"/>
      <c r="W1502" s="1"/>
      <c r="Y1502" s="7"/>
      <c r="Z1502" s="7"/>
      <c r="AA1502" s="30"/>
      <c r="AC1502" s="4"/>
      <c r="AD1502" s="4"/>
    </row>
    <row r="1503" spans="4:30" s="2" customFormat="1" x14ac:dyDescent="0.2">
      <c r="D1503" s="1"/>
      <c r="J1503" s="1"/>
      <c r="K1503" s="1"/>
      <c r="L1503" s="1"/>
      <c r="M1503" s="1"/>
      <c r="N1503" s="5"/>
      <c r="Q1503" s="3"/>
      <c r="T1503" s="1"/>
      <c r="U1503" s="1"/>
      <c r="W1503" s="1"/>
      <c r="Y1503" s="7"/>
      <c r="Z1503" s="7"/>
      <c r="AA1503" s="30"/>
      <c r="AC1503" s="4"/>
      <c r="AD1503" s="4"/>
    </row>
    <row r="1504" spans="4:30" s="2" customFormat="1" x14ac:dyDescent="0.2">
      <c r="D1504" s="1"/>
      <c r="J1504" s="1"/>
      <c r="K1504" s="1"/>
      <c r="L1504" s="1"/>
      <c r="M1504" s="1"/>
      <c r="N1504" s="5"/>
      <c r="Q1504" s="3"/>
      <c r="T1504" s="1"/>
      <c r="U1504" s="1"/>
      <c r="W1504" s="1"/>
      <c r="Y1504" s="7"/>
      <c r="Z1504" s="7"/>
      <c r="AA1504" s="30"/>
      <c r="AC1504" s="4"/>
      <c r="AD1504" s="4"/>
    </row>
    <row r="1505" spans="4:30" s="2" customFormat="1" x14ac:dyDescent="0.2">
      <c r="D1505" s="1"/>
      <c r="J1505" s="1"/>
      <c r="K1505" s="1"/>
      <c r="L1505" s="1"/>
      <c r="M1505" s="1"/>
      <c r="N1505" s="5"/>
      <c r="Q1505" s="3"/>
      <c r="T1505" s="1"/>
      <c r="U1505" s="1"/>
      <c r="W1505" s="1"/>
      <c r="Y1505" s="7"/>
      <c r="Z1505" s="7"/>
      <c r="AA1505" s="30"/>
      <c r="AC1505" s="4"/>
      <c r="AD1505" s="4"/>
    </row>
    <row r="1506" spans="4:30" s="2" customFormat="1" x14ac:dyDescent="0.2">
      <c r="D1506" s="1"/>
      <c r="J1506" s="1"/>
      <c r="K1506" s="1"/>
      <c r="L1506" s="1"/>
      <c r="M1506" s="1"/>
      <c r="N1506" s="5"/>
      <c r="Q1506" s="3"/>
      <c r="T1506" s="1"/>
      <c r="U1506" s="1"/>
      <c r="W1506" s="1"/>
      <c r="Y1506" s="7"/>
      <c r="Z1506" s="7"/>
      <c r="AA1506" s="30"/>
      <c r="AC1506" s="4"/>
      <c r="AD1506" s="4"/>
    </row>
    <row r="1507" spans="4:30" s="2" customFormat="1" x14ac:dyDescent="0.2">
      <c r="D1507" s="1"/>
      <c r="J1507" s="1"/>
      <c r="K1507" s="1"/>
      <c r="L1507" s="1"/>
      <c r="M1507" s="1"/>
      <c r="N1507" s="5"/>
      <c r="Q1507" s="3"/>
      <c r="T1507" s="1"/>
      <c r="U1507" s="1"/>
      <c r="W1507" s="1"/>
      <c r="Y1507" s="7"/>
      <c r="Z1507" s="7"/>
      <c r="AA1507" s="30"/>
      <c r="AC1507" s="4"/>
      <c r="AD1507" s="4"/>
    </row>
    <row r="1508" spans="4:30" s="2" customFormat="1" x14ac:dyDescent="0.2">
      <c r="D1508" s="1"/>
      <c r="J1508" s="1"/>
      <c r="K1508" s="1"/>
      <c r="L1508" s="1"/>
      <c r="M1508" s="1"/>
      <c r="N1508" s="5"/>
      <c r="Q1508" s="3"/>
      <c r="T1508" s="1"/>
      <c r="U1508" s="1"/>
      <c r="W1508" s="1"/>
      <c r="Y1508" s="7"/>
      <c r="Z1508" s="7"/>
      <c r="AA1508" s="30"/>
      <c r="AC1508" s="4"/>
      <c r="AD1508" s="4"/>
    </row>
    <row r="1509" spans="4:30" s="2" customFormat="1" x14ac:dyDescent="0.2">
      <c r="D1509" s="1"/>
      <c r="J1509" s="1"/>
      <c r="K1509" s="1"/>
      <c r="L1509" s="1"/>
      <c r="M1509" s="1"/>
      <c r="N1509" s="5"/>
      <c r="Q1509" s="3"/>
      <c r="T1509" s="1"/>
      <c r="U1509" s="1"/>
      <c r="W1509" s="1"/>
      <c r="Y1509" s="7"/>
      <c r="Z1509" s="7"/>
      <c r="AA1509" s="30"/>
      <c r="AC1509" s="4"/>
      <c r="AD1509" s="4"/>
    </row>
    <row r="1510" spans="4:30" s="2" customFormat="1" x14ac:dyDescent="0.2">
      <c r="D1510" s="1"/>
      <c r="J1510" s="1"/>
      <c r="K1510" s="1"/>
      <c r="L1510" s="1"/>
      <c r="M1510" s="1"/>
      <c r="N1510" s="5"/>
      <c r="Q1510" s="3"/>
      <c r="T1510" s="1"/>
      <c r="U1510" s="1"/>
      <c r="W1510" s="1"/>
      <c r="Y1510" s="7"/>
      <c r="Z1510" s="7"/>
      <c r="AA1510" s="30"/>
      <c r="AC1510" s="4"/>
      <c r="AD1510" s="4"/>
    </row>
    <row r="1511" spans="4:30" s="2" customFormat="1" x14ac:dyDescent="0.2">
      <c r="D1511" s="1"/>
      <c r="J1511" s="1"/>
      <c r="K1511" s="1"/>
      <c r="L1511" s="1"/>
      <c r="M1511" s="1"/>
      <c r="N1511" s="5"/>
      <c r="Q1511" s="3"/>
      <c r="T1511" s="1"/>
      <c r="U1511" s="1"/>
      <c r="W1511" s="1"/>
      <c r="Y1511" s="7"/>
      <c r="Z1511" s="7"/>
      <c r="AA1511" s="30"/>
      <c r="AC1511" s="4"/>
      <c r="AD1511" s="4"/>
    </row>
    <row r="1512" spans="4:30" s="2" customFormat="1" x14ac:dyDescent="0.2">
      <c r="D1512" s="1"/>
      <c r="J1512" s="1"/>
      <c r="K1512" s="1"/>
      <c r="L1512" s="1"/>
      <c r="M1512" s="1"/>
      <c r="N1512" s="5"/>
      <c r="Q1512" s="3"/>
      <c r="T1512" s="1"/>
      <c r="U1512" s="1"/>
      <c r="W1512" s="1"/>
      <c r="Y1512" s="7"/>
      <c r="Z1512" s="7"/>
      <c r="AA1512" s="30"/>
      <c r="AC1512" s="4"/>
      <c r="AD1512" s="4"/>
    </row>
    <row r="1513" spans="4:30" s="2" customFormat="1" x14ac:dyDescent="0.2">
      <c r="D1513" s="1"/>
      <c r="J1513" s="1"/>
      <c r="K1513" s="1"/>
      <c r="L1513" s="1"/>
      <c r="M1513" s="1"/>
      <c r="N1513" s="5"/>
      <c r="Q1513" s="3"/>
      <c r="T1513" s="1"/>
      <c r="U1513" s="1"/>
      <c r="W1513" s="1"/>
      <c r="Y1513" s="7"/>
      <c r="Z1513" s="7"/>
      <c r="AA1513" s="30"/>
      <c r="AC1513" s="4"/>
      <c r="AD1513" s="4"/>
    </row>
    <row r="1514" spans="4:30" s="2" customFormat="1" x14ac:dyDescent="0.2">
      <c r="D1514" s="1"/>
      <c r="J1514" s="1"/>
      <c r="K1514" s="1"/>
      <c r="L1514" s="1"/>
      <c r="M1514" s="1"/>
      <c r="N1514" s="5"/>
      <c r="Q1514" s="3"/>
      <c r="T1514" s="1"/>
      <c r="U1514" s="1"/>
      <c r="W1514" s="1"/>
      <c r="Y1514" s="7"/>
      <c r="Z1514" s="7"/>
      <c r="AA1514" s="30"/>
      <c r="AC1514" s="4"/>
      <c r="AD1514" s="4"/>
    </row>
    <row r="1515" spans="4:30" s="2" customFormat="1" x14ac:dyDescent="0.2">
      <c r="D1515" s="1"/>
      <c r="J1515" s="1"/>
      <c r="K1515" s="1"/>
      <c r="L1515" s="1"/>
      <c r="M1515" s="1"/>
      <c r="N1515" s="5"/>
      <c r="Q1515" s="3"/>
      <c r="T1515" s="1"/>
      <c r="U1515" s="1"/>
      <c r="W1515" s="1"/>
      <c r="Y1515" s="7"/>
      <c r="Z1515" s="7"/>
      <c r="AA1515" s="30"/>
      <c r="AC1515" s="4"/>
      <c r="AD1515" s="4"/>
    </row>
    <row r="1516" spans="4:30" s="2" customFormat="1" x14ac:dyDescent="0.2">
      <c r="D1516" s="1"/>
      <c r="J1516" s="1"/>
      <c r="K1516" s="1"/>
      <c r="L1516" s="1"/>
      <c r="M1516" s="1"/>
      <c r="N1516" s="5"/>
      <c r="Q1516" s="3"/>
      <c r="T1516" s="1"/>
      <c r="U1516" s="1"/>
      <c r="W1516" s="1"/>
      <c r="Y1516" s="7"/>
      <c r="Z1516" s="7"/>
      <c r="AA1516" s="30"/>
      <c r="AC1516" s="4"/>
      <c r="AD1516" s="4"/>
    </row>
    <row r="1517" spans="4:30" s="2" customFormat="1" x14ac:dyDescent="0.2">
      <c r="D1517" s="1"/>
      <c r="J1517" s="1"/>
      <c r="K1517" s="1"/>
      <c r="L1517" s="1"/>
      <c r="M1517" s="1"/>
      <c r="N1517" s="5"/>
      <c r="Q1517" s="3"/>
      <c r="T1517" s="1"/>
      <c r="U1517" s="1"/>
      <c r="W1517" s="1"/>
      <c r="Y1517" s="7"/>
      <c r="Z1517" s="7"/>
      <c r="AA1517" s="30"/>
      <c r="AC1517" s="4"/>
      <c r="AD1517" s="4"/>
    </row>
    <row r="1518" spans="4:30" s="2" customFormat="1" x14ac:dyDescent="0.2">
      <c r="D1518" s="1"/>
      <c r="J1518" s="1"/>
      <c r="K1518" s="1"/>
      <c r="L1518" s="1"/>
      <c r="M1518" s="1"/>
      <c r="N1518" s="5"/>
      <c r="Q1518" s="3"/>
      <c r="T1518" s="1"/>
      <c r="U1518" s="1"/>
      <c r="W1518" s="1"/>
      <c r="Y1518" s="7"/>
      <c r="Z1518" s="7"/>
      <c r="AA1518" s="30"/>
      <c r="AC1518" s="4"/>
      <c r="AD1518" s="4"/>
    </row>
    <row r="1519" spans="4:30" s="2" customFormat="1" x14ac:dyDescent="0.2">
      <c r="D1519" s="1"/>
      <c r="J1519" s="1"/>
      <c r="K1519" s="1"/>
      <c r="L1519" s="1"/>
      <c r="M1519" s="1"/>
      <c r="N1519" s="5"/>
      <c r="Q1519" s="3"/>
      <c r="T1519" s="1"/>
      <c r="U1519" s="1"/>
      <c r="W1519" s="1"/>
      <c r="Y1519" s="7"/>
      <c r="Z1519" s="7"/>
      <c r="AA1519" s="30"/>
      <c r="AC1519" s="4"/>
      <c r="AD1519" s="4"/>
    </row>
    <row r="1520" spans="4:30" s="2" customFormat="1" x14ac:dyDescent="0.2">
      <c r="D1520" s="1"/>
      <c r="J1520" s="1"/>
      <c r="K1520" s="1"/>
      <c r="L1520" s="1"/>
      <c r="M1520" s="1"/>
      <c r="N1520" s="5"/>
      <c r="Q1520" s="3"/>
      <c r="T1520" s="1"/>
      <c r="U1520" s="1"/>
      <c r="W1520" s="1"/>
      <c r="Y1520" s="7"/>
      <c r="Z1520" s="7"/>
      <c r="AA1520" s="30"/>
      <c r="AC1520" s="4"/>
      <c r="AD1520" s="4"/>
    </row>
    <row r="1521" spans="4:30" s="2" customFormat="1" x14ac:dyDescent="0.2">
      <c r="D1521" s="1"/>
      <c r="J1521" s="1"/>
      <c r="K1521" s="1"/>
      <c r="L1521" s="1"/>
      <c r="M1521" s="1"/>
      <c r="N1521" s="5"/>
      <c r="Q1521" s="3"/>
      <c r="T1521" s="1"/>
      <c r="U1521" s="1"/>
      <c r="W1521" s="1"/>
      <c r="Y1521" s="7"/>
      <c r="Z1521" s="7"/>
      <c r="AA1521" s="30"/>
      <c r="AC1521" s="4"/>
      <c r="AD1521" s="4"/>
    </row>
    <row r="1522" spans="4:30" s="2" customFormat="1" x14ac:dyDescent="0.2">
      <c r="D1522" s="1"/>
      <c r="J1522" s="1"/>
      <c r="K1522" s="1"/>
      <c r="L1522" s="1"/>
      <c r="M1522" s="1"/>
      <c r="N1522" s="5"/>
      <c r="Q1522" s="3"/>
      <c r="T1522" s="1"/>
      <c r="U1522" s="1"/>
      <c r="W1522" s="1"/>
      <c r="Y1522" s="7"/>
      <c r="Z1522" s="7"/>
      <c r="AA1522" s="30"/>
      <c r="AC1522" s="4"/>
      <c r="AD1522" s="4"/>
    </row>
    <row r="1523" spans="4:30" s="2" customFormat="1" x14ac:dyDescent="0.2">
      <c r="D1523" s="1"/>
      <c r="J1523" s="1"/>
      <c r="K1523" s="1"/>
      <c r="L1523" s="1"/>
      <c r="M1523" s="1"/>
      <c r="N1523" s="5"/>
      <c r="Q1523" s="3"/>
      <c r="T1523" s="1"/>
      <c r="U1523" s="1"/>
      <c r="W1523" s="1"/>
      <c r="Y1523" s="7"/>
      <c r="Z1523" s="7"/>
      <c r="AA1523" s="30"/>
      <c r="AC1523" s="4"/>
      <c r="AD1523" s="4"/>
    </row>
    <row r="1524" spans="4:30" s="2" customFormat="1" x14ac:dyDescent="0.2">
      <c r="D1524" s="1"/>
      <c r="J1524" s="1"/>
      <c r="K1524" s="1"/>
      <c r="L1524" s="1"/>
      <c r="M1524" s="1"/>
      <c r="N1524" s="5"/>
      <c r="Q1524" s="3"/>
      <c r="T1524" s="1"/>
      <c r="U1524" s="1"/>
      <c r="W1524" s="1"/>
      <c r="Y1524" s="7"/>
      <c r="Z1524" s="7"/>
      <c r="AA1524" s="30"/>
      <c r="AC1524" s="4"/>
      <c r="AD1524" s="4"/>
    </row>
    <row r="1525" spans="4:30" s="2" customFormat="1" x14ac:dyDescent="0.2">
      <c r="D1525" s="1"/>
      <c r="J1525" s="1"/>
      <c r="K1525" s="1"/>
      <c r="L1525" s="1"/>
      <c r="M1525" s="1"/>
      <c r="N1525" s="5"/>
      <c r="Q1525" s="3"/>
      <c r="T1525" s="1"/>
      <c r="U1525" s="1"/>
      <c r="W1525" s="1"/>
      <c r="Y1525" s="7"/>
      <c r="Z1525" s="7"/>
      <c r="AA1525" s="30"/>
      <c r="AC1525" s="4"/>
      <c r="AD1525" s="4"/>
    </row>
    <row r="1526" spans="4:30" s="2" customFormat="1" x14ac:dyDescent="0.2">
      <c r="D1526" s="1"/>
      <c r="J1526" s="1"/>
      <c r="K1526" s="1"/>
      <c r="L1526" s="1"/>
      <c r="M1526" s="1"/>
      <c r="N1526" s="5"/>
      <c r="Q1526" s="3"/>
      <c r="T1526" s="1"/>
      <c r="U1526" s="1"/>
      <c r="W1526" s="1"/>
      <c r="Y1526" s="7"/>
      <c r="Z1526" s="7"/>
      <c r="AA1526" s="30"/>
      <c r="AC1526" s="4"/>
      <c r="AD1526" s="4"/>
    </row>
    <row r="1527" spans="4:30" s="2" customFormat="1" x14ac:dyDescent="0.2">
      <c r="D1527" s="1"/>
      <c r="J1527" s="1"/>
      <c r="K1527" s="1"/>
      <c r="L1527" s="1"/>
      <c r="M1527" s="1"/>
      <c r="N1527" s="5"/>
      <c r="Q1527" s="3"/>
      <c r="T1527" s="1"/>
      <c r="U1527" s="1"/>
      <c r="W1527" s="1"/>
      <c r="Y1527" s="7"/>
      <c r="Z1527" s="7"/>
      <c r="AA1527" s="30"/>
      <c r="AC1527" s="4"/>
      <c r="AD1527" s="4"/>
    </row>
    <row r="1528" spans="4:30" s="2" customFormat="1" x14ac:dyDescent="0.2">
      <c r="D1528" s="1"/>
      <c r="J1528" s="1"/>
      <c r="K1528" s="1"/>
      <c r="L1528" s="1"/>
      <c r="M1528" s="1"/>
      <c r="N1528" s="5"/>
      <c r="Q1528" s="3"/>
      <c r="T1528" s="1"/>
      <c r="U1528" s="1"/>
      <c r="W1528" s="1"/>
      <c r="Y1528" s="7"/>
      <c r="Z1528" s="7"/>
      <c r="AA1528" s="30"/>
      <c r="AC1528" s="4"/>
      <c r="AD1528" s="4"/>
    </row>
    <row r="1529" spans="4:30" s="2" customFormat="1" x14ac:dyDescent="0.2">
      <c r="D1529" s="1"/>
      <c r="J1529" s="1"/>
      <c r="K1529" s="1"/>
      <c r="L1529" s="1"/>
      <c r="M1529" s="1"/>
      <c r="N1529" s="5"/>
      <c r="Q1529" s="3"/>
      <c r="T1529" s="1"/>
      <c r="U1529" s="1"/>
      <c r="W1529" s="1"/>
      <c r="Y1529" s="7"/>
      <c r="Z1529" s="7"/>
      <c r="AA1529" s="30"/>
      <c r="AC1529" s="4"/>
      <c r="AD1529" s="4"/>
    </row>
    <row r="1530" spans="4:30" s="2" customFormat="1" x14ac:dyDescent="0.2">
      <c r="D1530" s="1"/>
      <c r="J1530" s="1"/>
      <c r="K1530" s="1"/>
      <c r="L1530" s="1"/>
      <c r="M1530" s="1"/>
      <c r="N1530" s="5"/>
      <c r="Q1530" s="3"/>
      <c r="T1530" s="1"/>
      <c r="U1530" s="1"/>
      <c r="W1530" s="1"/>
      <c r="Y1530" s="7"/>
      <c r="Z1530" s="7"/>
      <c r="AA1530" s="30"/>
      <c r="AC1530" s="4"/>
      <c r="AD1530" s="4"/>
    </row>
    <row r="1531" spans="4:30" s="2" customFormat="1" x14ac:dyDescent="0.2">
      <c r="D1531" s="1"/>
      <c r="J1531" s="1"/>
      <c r="K1531" s="1"/>
      <c r="L1531" s="1"/>
      <c r="M1531" s="1"/>
      <c r="N1531" s="5"/>
      <c r="Q1531" s="3"/>
      <c r="T1531" s="1"/>
      <c r="U1531" s="1"/>
      <c r="W1531" s="1"/>
      <c r="Y1531" s="7"/>
      <c r="Z1531" s="7"/>
      <c r="AA1531" s="30"/>
      <c r="AC1531" s="4"/>
      <c r="AD1531" s="4"/>
    </row>
    <row r="1532" spans="4:30" s="2" customFormat="1" x14ac:dyDescent="0.2">
      <c r="D1532" s="1"/>
      <c r="J1532" s="1"/>
      <c r="K1532" s="1"/>
      <c r="L1532" s="1"/>
      <c r="M1532" s="1"/>
      <c r="N1532" s="5"/>
      <c r="Q1532" s="3"/>
      <c r="T1532" s="1"/>
      <c r="U1532" s="1"/>
      <c r="W1532" s="1"/>
      <c r="Y1532" s="7"/>
      <c r="Z1532" s="7"/>
      <c r="AA1532" s="30"/>
      <c r="AC1532" s="4"/>
      <c r="AD1532" s="4"/>
    </row>
    <row r="1533" spans="4:30" s="2" customFormat="1" x14ac:dyDescent="0.2">
      <c r="D1533" s="1"/>
      <c r="J1533" s="1"/>
      <c r="K1533" s="1"/>
      <c r="L1533" s="1"/>
      <c r="M1533" s="1"/>
      <c r="N1533" s="5"/>
      <c r="Q1533" s="3"/>
      <c r="T1533" s="1"/>
      <c r="U1533" s="1"/>
      <c r="W1533" s="1"/>
      <c r="Y1533" s="7"/>
      <c r="Z1533" s="7"/>
      <c r="AA1533" s="30"/>
      <c r="AC1533" s="4"/>
      <c r="AD1533" s="4"/>
    </row>
    <row r="1534" spans="4:30" s="2" customFormat="1" x14ac:dyDescent="0.2">
      <c r="D1534" s="1"/>
      <c r="J1534" s="1"/>
      <c r="K1534" s="1"/>
      <c r="L1534" s="1"/>
      <c r="M1534" s="1"/>
      <c r="N1534" s="5"/>
      <c r="Q1534" s="3"/>
      <c r="T1534" s="1"/>
      <c r="U1534" s="1"/>
      <c r="W1534" s="1"/>
      <c r="Y1534" s="7"/>
      <c r="Z1534" s="7"/>
      <c r="AA1534" s="30"/>
      <c r="AC1534" s="4"/>
      <c r="AD1534" s="4"/>
    </row>
    <row r="1535" spans="4:30" s="2" customFormat="1" x14ac:dyDescent="0.2">
      <c r="D1535" s="1"/>
      <c r="J1535" s="1"/>
      <c r="K1535" s="1"/>
      <c r="L1535" s="1"/>
      <c r="M1535" s="1"/>
      <c r="N1535" s="5"/>
      <c r="Q1535" s="3"/>
      <c r="T1535" s="1"/>
      <c r="U1535" s="1"/>
      <c r="W1535" s="1"/>
      <c r="Y1535" s="7"/>
      <c r="Z1535" s="7"/>
      <c r="AA1535" s="30"/>
      <c r="AC1535" s="4"/>
      <c r="AD1535" s="4"/>
    </row>
    <row r="1536" spans="4:30" s="2" customFormat="1" x14ac:dyDescent="0.2">
      <c r="D1536" s="1"/>
      <c r="J1536" s="1"/>
      <c r="K1536" s="1"/>
      <c r="L1536" s="1"/>
      <c r="M1536" s="1"/>
      <c r="N1536" s="5"/>
      <c r="Q1536" s="3"/>
      <c r="T1536" s="1"/>
      <c r="U1536" s="1"/>
      <c r="W1536" s="1"/>
      <c r="Y1536" s="7"/>
      <c r="Z1536" s="7"/>
      <c r="AA1536" s="30"/>
      <c r="AC1536" s="4"/>
      <c r="AD1536" s="4"/>
    </row>
    <row r="1537" spans="4:30" s="2" customFormat="1" x14ac:dyDescent="0.2">
      <c r="D1537" s="1"/>
      <c r="J1537" s="1"/>
      <c r="K1537" s="1"/>
      <c r="L1537" s="1"/>
      <c r="M1537" s="1"/>
      <c r="N1537" s="5"/>
      <c r="Q1537" s="3"/>
      <c r="T1537" s="1"/>
      <c r="U1537" s="1"/>
      <c r="W1537" s="1"/>
      <c r="Y1537" s="7"/>
      <c r="Z1537" s="7"/>
      <c r="AA1537" s="30"/>
      <c r="AC1537" s="4"/>
      <c r="AD1537" s="4"/>
    </row>
    <row r="1538" spans="4:30" s="2" customFormat="1" x14ac:dyDescent="0.2">
      <c r="D1538" s="1"/>
      <c r="J1538" s="1"/>
      <c r="K1538" s="1"/>
      <c r="L1538" s="1"/>
      <c r="M1538" s="1"/>
      <c r="N1538" s="5"/>
      <c r="Q1538" s="3"/>
      <c r="T1538" s="1"/>
      <c r="U1538" s="1"/>
      <c r="W1538" s="1"/>
      <c r="Y1538" s="7"/>
      <c r="Z1538" s="7"/>
      <c r="AA1538" s="30"/>
      <c r="AC1538" s="4"/>
      <c r="AD1538" s="4"/>
    </row>
    <row r="1539" spans="4:30" s="2" customFormat="1" x14ac:dyDescent="0.2">
      <c r="D1539" s="1"/>
      <c r="J1539" s="1"/>
      <c r="K1539" s="1"/>
      <c r="L1539" s="1"/>
      <c r="M1539" s="1"/>
      <c r="N1539" s="5"/>
      <c r="Q1539" s="3"/>
      <c r="T1539" s="1"/>
      <c r="U1539" s="1"/>
      <c r="W1539" s="1"/>
      <c r="Y1539" s="7"/>
      <c r="Z1539" s="7"/>
      <c r="AA1539" s="30"/>
      <c r="AC1539" s="4"/>
      <c r="AD1539" s="4"/>
    </row>
    <row r="1540" spans="4:30" s="2" customFormat="1" x14ac:dyDescent="0.2">
      <c r="D1540" s="1"/>
      <c r="J1540" s="1"/>
      <c r="K1540" s="1"/>
      <c r="L1540" s="1"/>
      <c r="M1540" s="1"/>
      <c r="N1540" s="5"/>
      <c r="Q1540" s="3"/>
      <c r="T1540" s="1"/>
      <c r="U1540" s="1"/>
      <c r="W1540" s="1"/>
      <c r="Y1540" s="7"/>
      <c r="Z1540" s="7"/>
      <c r="AA1540" s="30"/>
      <c r="AC1540" s="4"/>
      <c r="AD1540" s="4"/>
    </row>
    <row r="1541" spans="4:30" s="2" customFormat="1" x14ac:dyDescent="0.2">
      <c r="D1541" s="1"/>
      <c r="J1541" s="1"/>
      <c r="K1541" s="1"/>
      <c r="L1541" s="1"/>
      <c r="M1541" s="1"/>
      <c r="N1541" s="5"/>
      <c r="Q1541" s="3"/>
      <c r="T1541" s="1"/>
      <c r="U1541" s="1"/>
      <c r="W1541" s="1"/>
      <c r="Y1541" s="7"/>
      <c r="Z1541" s="7"/>
      <c r="AA1541" s="30"/>
      <c r="AC1541" s="4"/>
      <c r="AD1541" s="4"/>
    </row>
    <row r="1542" spans="4:30" s="2" customFormat="1" x14ac:dyDescent="0.2">
      <c r="D1542" s="1"/>
      <c r="J1542" s="1"/>
      <c r="K1542" s="1"/>
      <c r="L1542" s="1"/>
      <c r="M1542" s="1"/>
      <c r="N1542" s="5"/>
      <c r="Q1542" s="3"/>
      <c r="T1542" s="1"/>
      <c r="U1542" s="1"/>
      <c r="W1542" s="1"/>
      <c r="Y1542" s="7"/>
      <c r="Z1542" s="7"/>
      <c r="AA1542" s="30"/>
      <c r="AC1542" s="4"/>
      <c r="AD1542" s="4"/>
    </row>
    <row r="1543" spans="4:30" s="2" customFormat="1" x14ac:dyDescent="0.2">
      <c r="D1543" s="1"/>
      <c r="J1543" s="1"/>
      <c r="K1543" s="1"/>
      <c r="L1543" s="1"/>
      <c r="M1543" s="1"/>
      <c r="N1543" s="5"/>
      <c r="Q1543" s="3"/>
      <c r="T1543" s="1"/>
      <c r="U1543" s="1"/>
      <c r="W1543" s="1"/>
      <c r="Y1543" s="7"/>
      <c r="Z1543" s="7"/>
      <c r="AA1543" s="30"/>
      <c r="AC1543" s="4"/>
      <c r="AD1543" s="4"/>
    </row>
    <row r="1544" spans="4:30" s="2" customFormat="1" x14ac:dyDescent="0.2">
      <c r="D1544" s="1"/>
      <c r="J1544" s="1"/>
      <c r="K1544" s="1"/>
      <c r="L1544" s="1"/>
      <c r="M1544" s="1"/>
      <c r="N1544" s="5"/>
      <c r="Q1544" s="3"/>
      <c r="T1544" s="1"/>
      <c r="U1544" s="1"/>
      <c r="W1544" s="1"/>
      <c r="Y1544" s="7"/>
      <c r="Z1544" s="7"/>
      <c r="AA1544" s="30"/>
      <c r="AC1544" s="4"/>
      <c r="AD1544" s="4"/>
    </row>
    <row r="1545" spans="4:30" s="2" customFormat="1" x14ac:dyDescent="0.2">
      <c r="D1545" s="1"/>
      <c r="J1545" s="1"/>
      <c r="K1545" s="1"/>
      <c r="L1545" s="1"/>
      <c r="M1545" s="1"/>
      <c r="N1545" s="5"/>
      <c r="Q1545" s="3"/>
      <c r="T1545" s="1"/>
      <c r="U1545" s="1"/>
      <c r="W1545" s="1"/>
      <c r="Y1545" s="7"/>
      <c r="Z1545" s="7"/>
      <c r="AA1545" s="30"/>
      <c r="AC1545" s="4"/>
      <c r="AD1545" s="4"/>
    </row>
    <row r="1546" spans="4:30" s="2" customFormat="1" x14ac:dyDescent="0.2">
      <c r="D1546" s="1"/>
      <c r="J1546" s="1"/>
      <c r="K1546" s="1"/>
      <c r="L1546" s="1"/>
      <c r="M1546" s="1"/>
      <c r="N1546" s="5"/>
      <c r="Q1546" s="3"/>
      <c r="T1546" s="1"/>
      <c r="U1546" s="1"/>
      <c r="W1546" s="1"/>
      <c r="Y1546" s="7"/>
      <c r="Z1546" s="7"/>
      <c r="AA1546" s="30"/>
      <c r="AC1546" s="4"/>
      <c r="AD1546" s="4"/>
    </row>
    <row r="1547" spans="4:30" s="2" customFormat="1" x14ac:dyDescent="0.2">
      <c r="D1547" s="1"/>
      <c r="J1547" s="1"/>
      <c r="K1547" s="1"/>
      <c r="L1547" s="1"/>
      <c r="M1547" s="1"/>
      <c r="N1547" s="5"/>
      <c r="Q1547" s="3"/>
      <c r="T1547" s="1"/>
      <c r="U1547" s="1"/>
      <c r="W1547" s="1"/>
      <c r="Y1547" s="7"/>
      <c r="Z1547" s="7"/>
      <c r="AA1547" s="30"/>
      <c r="AC1547" s="4"/>
      <c r="AD1547" s="4"/>
    </row>
    <row r="1548" spans="4:30" s="2" customFormat="1" x14ac:dyDescent="0.2">
      <c r="D1548" s="1"/>
      <c r="J1548" s="1"/>
      <c r="K1548" s="1"/>
      <c r="L1548" s="1"/>
      <c r="M1548" s="1"/>
      <c r="N1548" s="5"/>
      <c r="Q1548" s="3"/>
      <c r="T1548" s="1"/>
      <c r="U1548" s="1"/>
      <c r="W1548" s="1"/>
      <c r="Y1548" s="7"/>
      <c r="Z1548" s="7"/>
      <c r="AA1548" s="30"/>
      <c r="AC1548" s="4"/>
      <c r="AD1548" s="4"/>
    </row>
    <row r="1549" spans="4:30" s="2" customFormat="1" x14ac:dyDescent="0.2">
      <c r="D1549" s="1"/>
      <c r="J1549" s="1"/>
      <c r="K1549" s="1"/>
      <c r="L1549" s="1"/>
      <c r="M1549" s="1"/>
      <c r="N1549" s="5"/>
      <c r="Q1549" s="3"/>
      <c r="T1549" s="1"/>
      <c r="U1549" s="1"/>
      <c r="W1549" s="1"/>
      <c r="Y1549" s="7"/>
      <c r="Z1549" s="7"/>
      <c r="AA1549" s="30"/>
      <c r="AC1549" s="4"/>
      <c r="AD1549" s="4"/>
    </row>
    <row r="1550" spans="4:30" s="2" customFormat="1" x14ac:dyDescent="0.2">
      <c r="D1550" s="1"/>
      <c r="J1550" s="1"/>
      <c r="K1550" s="1"/>
      <c r="L1550" s="1"/>
      <c r="M1550" s="1"/>
      <c r="N1550" s="5"/>
      <c r="Q1550" s="3"/>
      <c r="T1550" s="1"/>
      <c r="U1550" s="1"/>
      <c r="W1550" s="1"/>
      <c r="Y1550" s="7"/>
      <c r="Z1550" s="7"/>
      <c r="AA1550" s="30"/>
      <c r="AC1550" s="4"/>
      <c r="AD1550" s="4"/>
    </row>
    <row r="1551" spans="4:30" s="2" customFormat="1" x14ac:dyDescent="0.2">
      <c r="D1551" s="1"/>
      <c r="J1551" s="1"/>
      <c r="K1551" s="1"/>
      <c r="L1551" s="1"/>
      <c r="M1551" s="1"/>
      <c r="N1551" s="5"/>
      <c r="Q1551" s="3"/>
      <c r="T1551" s="1"/>
      <c r="U1551" s="1"/>
      <c r="W1551" s="1"/>
      <c r="Y1551" s="7"/>
      <c r="Z1551" s="7"/>
      <c r="AA1551" s="30"/>
      <c r="AC1551" s="4"/>
      <c r="AD1551" s="4"/>
    </row>
    <row r="1552" spans="4:30" s="2" customFormat="1" x14ac:dyDescent="0.2">
      <c r="D1552" s="1"/>
      <c r="J1552" s="1"/>
      <c r="K1552" s="1"/>
      <c r="L1552" s="1"/>
      <c r="M1552" s="1"/>
      <c r="N1552" s="5"/>
      <c r="Q1552" s="3"/>
      <c r="T1552" s="1"/>
      <c r="U1552" s="1"/>
      <c r="W1552" s="1"/>
      <c r="Y1552" s="7"/>
      <c r="Z1552" s="7"/>
      <c r="AA1552" s="30"/>
      <c r="AC1552" s="4"/>
      <c r="AD1552" s="4"/>
    </row>
    <row r="1553" spans="4:30" s="2" customFormat="1" x14ac:dyDescent="0.2">
      <c r="D1553" s="1"/>
      <c r="J1553" s="1"/>
      <c r="K1553" s="1"/>
      <c r="L1553" s="1"/>
      <c r="M1553" s="1"/>
      <c r="N1553" s="5"/>
      <c r="Q1553" s="3"/>
      <c r="T1553" s="1"/>
      <c r="U1553" s="1"/>
      <c r="W1553" s="1"/>
      <c r="Y1553" s="7"/>
      <c r="Z1553" s="7"/>
      <c r="AA1553" s="30"/>
      <c r="AC1553" s="4"/>
      <c r="AD1553" s="4"/>
    </row>
    <row r="1554" spans="4:30" s="2" customFormat="1" x14ac:dyDescent="0.2">
      <c r="D1554" s="1"/>
      <c r="J1554" s="1"/>
      <c r="K1554" s="1"/>
      <c r="L1554" s="1"/>
      <c r="M1554" s="1"/>
      <c r="N1554" s="5"/>
      <c r="Q1554" s="3"/>
      <c r="T1554" s="1"/>
      <c r="U1554" s="1"/>
      <c r="W1554" s="1"/>
      <c r="Y1554" s="7"/>
      <c r="Z1554" s="7"/>
      <c r="AA1554" s="30"/>
      <c r="AC1554" s="4"/>
      <c r="AD1554" s="4"/>
    </row>
    <row r="1555" spans="4:30" s="2" customFormat="1" x14ac:dyDescent="0.2">
      <c r="D1555" s="1"/>
      <c r="J1555" s="1"/>
      <c r="K1555" s="1"/>
      <c r="L1555" s="1"/>
      <c r="M1555" s="1"/>
      <c r="N1555" s="5"/>
      <c r="Q1555" s="3"/>
      <c r="T1555" s="1"/>
      <c r="U1555" s="1"/>
      <c r="W1555" s="1"/>
      <c r="Y1555" s="7"/>
      <c r="Z1555" s="7"/>
      <c r="AA1555" s="30"/>
      <c r="AC1555" s="4"/>
      <c r="AD1555" s="4"/>
    </row>
    <row r="1556" spans="4:30" s="2" customFormat="1" x14ac:dyDescent="0.2">
      <c r="D1556" s="1"/>
      <c r="J1556" s="1"/>
      <c r="K1556" s="1"/>
      <c r="L1556" s="1"/>
      <c r="M1556" s="1"/>
      <c r="N1556" s="5"/>
      <c r="Q1556" s="3"/>
      <c r="T1556" s="1"/>
      <c r="U1556" s="1"/>
      <c r="W1556" s="1"/>
      <c r="Y1556" s="7"/>
      <c r="Z1556" s="7"/>
      <c r="AA1556" s="30"/>
      <c r="AC1556" s="4"/>
      <c r="AD1556" s="4"/>
    </row>
    <row r="1557" spans="4:30" s="2" customFormat="1" x14ac:dyDescent="0.2">
      <c r="D1557" s="1"/>
      <c r="J1557" s="1"/>
      <c r="K1557" s="1"/>
      <c r="L1557" s="1"/>
      <c r="M1557" s="1"/>
      <c r="N1557" s="5"/>
      <c r="Q1557" s="3"/>
      <c r="T1557" s="1"/>
      <c r="U1557" s="1"/>
      <c r="W1557" s="1"/>
      <c r="Y1557" s="7"/>
      <c r="Z1557" s="7"/>
      <c r="AA1557" s="30"/>
      <c r="AC1557" s="4"/>
      <c r="AD1557" s="4"/>
    </row>
    <row r="1558" spans="4:30" s="2" customFormat="1" x14ac:dyDescent="0.2">
      <c r="D1558" s="1"/>
      <c r="J1558" s="1"/>
      <c r="K1558" s="1"/>
      <c r="L1558" s="1"/>
      <c r="M1558" s="1"/>
      <c r="N1558" s="5"/>
      <c r="Q1558" s="3"/>
      <c r="T1558" s="1"/>
      <c r="U1558" s="1"/>
      <c r="W1558" s="1"/>
      <c r="Y1558" s="7"/>
      <c r="Z1558" s="7"/>
      <c r="AA1558" s="30"/>
      <c r="AC1558" s="4"/>
      <c r="AD1558" s="4"/>
    </row>
    <row r="1559" spans="4:30" s="2" customFormat="1" x14ac:dyDescent="0.2">
      <c r="D1559" s="1"/>
      <c r="J1559" s="1"/>
      <c r="K1559" s="1"/>
      <c r="L1559" s="1"/>
      <c r="M1559" s="1"/>
      <c r="N1559" s="5"/>
      <c r="Q1559" s="3"/>
      <c r="T1559" s="1"/>
      <c r="U1559" s="1"/>
      <c r="W1559" s="1"/>
      <c r="Y1559" s="7"/>
      <c r="Z1559" s="7"/>
      <c r="AA1559" s="30"/>
      <c r="AC1559" s="4"/>
      <c r="AD1559" s="4"/>
    </row>
    <row r="1560" spans="4:30" s="2" customFormat="1" x14ac:dyDescent="0.2">
      <c r="D1560" s="1"/>
      <c r="J1560" s="1"/>
      <c r="K1560" s="1"/>
      <c r="L1560" s="1"/>
      <c r="M1560" s="1"/>
      <c r="N1560" s="5"/>
      <c r="Q1560" s="3"/>
      <c r="T1560" s="1"/>
      <c r="U1560" s="1"/>
      <c r="W1560" s="1"/>
      <c r="Y1560" s="7"/>
      <c r="Z1560" s="7"/>
      <c r="AA1560" s="30"/>
      <c r="AC1560" s="4"/>
      <c r="AD1560" s="4"/>
    </row>
    <row r="1561" spans="4:30" s="2" customFormat="1" x14ac:dyDescent="0.2">
      <c r="D1561" s="1"/>
      <c r="J1561" s="1"/>
      <c r="K1561" s="1"/>
      <c r="L1561" s="1"/>
      <c r="M1561" s="1"/>
      <c r="N1561" s="5"/>
      <c r="Q1561" s="3"/>
      <c r="T1561" s="1"/>
      <c r="U1561" s="1"/>
      <c r="W1561" s="1"/>
      <c r="Y1561" s="7"/>
      <c r="Z1561" s="7"/>
      <c r="AA1561" s="30"/>
      <c r="AC1561" s="4"/>
      <c r="AD1561" s="4"/>
    </row>
    <row r="1562" spans="4:30" s="2" customFormat="1" x14ac:dyDescent="0.2">
      <c r="D1562" s="1"/>
      <c r="J1562" s="1"/>
      <c r="K1562" s="1"/>
      <c r="L1562" s="1"/>
      <c r="M1562" s="1"/>
      <c r="N1562" s="5"/>
      <c r="Q1562" s="3"/>
      <c r="T1562" s="1"/>
      <c r="U1562" s="1"/>
      <c r="W1562" s="1"/>
      <c r="Y1562" s="7"/>
      <c r="Z1562" s="7"/>
      <c r="AA1562" s="30"/>
      <c r="AC1562" s="4"/>
      <c r="AD1562" s="4"/>
    </row>
    <row r="1563" spans="4:30" s="2" customFormat="1" x14ac:dyDescent="0.2">
      <c r="D1563" s="1"/>
      <c r="J1563" s="1"/>
      <c r="K1563" s="1"/>
      <c r="L1563" s="1"/>
      <c r="M1563" s="1"/>
      <c r="N1563" s="5"/>
      <c r="Q1563" s="3"/>
      <c r="T1563" s="1"/>
      <c r="U1563" s="1"/>
      <c r="W1563" s="1"/>
      <c r="Y1563" s="7"/>
      <c r="Z1563" s="7"/>
      <c r="AA1563" s="30"/>
      <c r="AC1563" s="4"/>
      <c r="AD1563" s="4"/>
    </row>
    <row r="1564" spans="4:30" s="2" customFormat="1" x14ac:dyDescent="0.2">
      <c r="D1564" s="1"/>
      <c r="J1564" s="1"/>
      <c r="K1564" s="1"/>
      <c r="L1564" s="1"/>
      <c r="M1564" s="1"/>
      <c r="N1564" s="5"/>
      <c r="Q1564" s="3"/>
      <c r="T1564" s="1"/>
      <c r="U1564" s="1"/>
      <c r="W1564" s="1"/>
      <c r="Y1564" s="7"/>
      <c r="Z1564" s="7"/>
      <c r="AA1564" s="30"/>
      <c r="AC1564" s="4"/>
      <c r="AD1564" s="4"/>
    </row>
    <row r="1565" spans="4:30" s="2" customFormat="1" x14ac:dyDescent="0.2">
      <c r="D1565" s="1"/>
      <c r="J1565" s="1"/>
      <c r="K1565" s="1"/>
      <c r="L1565" s="1"/>
      <c r="M1565" s="1"/>
      <c r="N1565" s="5"/>
      <c r="Q1565" s="3"/>
      <c r="T1565" s="1"/>
      <c r="U1565" s="1"/>
      <c r="W1565" s="1"/>
      <c r="Y1565" s="7"/>
      <c r="Z1565" s="7"/>
      <c r="AA1565" s="30"/>
      <c r="AC1565" s="4"/>
      <c r="AD1565" s="4"/>
    </row>
    <row r="1566" spans="4:30" s="2" customFormat="1" x14ac:dyDescent="0.2">
      <c r="D1566" s="1"/>
      <c r="J1566" s="1"/>
      <c r="K1566" s="1"/>
      <c r="L1566" s="1"/>
      <c r="M1566" s="1"/>
      <c r="N1566" s="5"/>
      <c r="Q1566" s="3"/>
      <c r="T1566" s="1"/>
      <c r="U1566" s="1"/>
      <c r="W1566" s="1"/>
      <c r="Y1566" s="7"/>
      <c r="Z1566" s="7"/>
      <c r="AA1566" s="30"/>
      <c r="AC1566" s="4"/>
      <c r="AD1566" s="4"/>
    </row>
    <row r="1567" spans="4:30" s="2" customFormat="1" x14ac:dyDescent="0.2">
      <c r="D1567" s="1"/>
      <c r="J1567" s="1"/>
      <c r="K1567" s="1"/>
      <c r="L1567" s="1"/>
      <c r="M1567" s="1"/>
      <c r="N1567" s="5"/>
      <c r="Q1567" s="3"/>
      <c r="T1567" s="1"/>
      <c r="U1567" s="1"/>
      <c r="W1567" s="1"/>
      <c r="Y1567" s="7"/>
      <c r="Z1567" s="7"/>
      <c r="AA1567" s="30"/>
      <c r="AC1567" s="4"/>
      <c r="AD1567" s="4"/>
    </row>
    <row r="1568" spans="4:30" s="2" customFormat="1" x14ac:dyDescent="0.2">
      <c r="D1568" s="1"/>
      <c r="J1568" s="1"/>
      <c r="K1568" s="1"/>
      <c r="L1568" s="1"/>
      <c r="M1568" s="1"/>
      <c r="N1568" s="5"/>
      <c r="Q1568" s="3"/>
      <c r="T1568" s="1"/>
      <c r="U1568" s="1"/>
      <c r="W1568" s="1"/>
      <c r="Y1568" s="7"/>
      <c r="Z1568" s="7"/>
      <c r="AA1568" s="30"/>
      <c r="AC1568" s="4"/>
      <c r="AD1568" s="4"/>
    </row>
    <row r="1569" spans="4:30" s="2" customFormat="1" x14ac:dyDescent="0.2">
      <c r="D1569" s="1"/>
      <c r="J1569" s="1"/>
      <c r="K1569" s="1"/>
      <c r="L1569" s="1"/>
      <c r="M1569" s="1"/>
      <c r="N1569" s="5"/>
      <c r="Q1569" s="3"/>
      <c r="T1569" s="1"/>
      <c r="U1569" s="1"/>
      <c r="W1569" s="1"/>
      <c r="Y1569" s="7"/>
      <c r="Z1569" s="7"/>
      <c r="AA1569" s="30"/>
      <c r="AC1569" s="4"/>
      <c r="AD1569" s="4"/>
    </row>
    <row r="1570" spans="4:30" s="2" customFormat="1" x14ac:dyDescent="0.2">
      <c r="D1570" s="1"/>
      <c r="J1570" s="1"/>
      <c r="K1570" s="1"/>
      <c r="L1570" s="1"/>
      <c r="M1570" s="1"/>
      <c r="N1570" s="5"/>
      <c r="Q1570" s="3"/>
      <c r="T1570" s="1"/>
      <c r="U1570" s="1"/>
      <c r="W1570" s="1"/>
      <c r="Y1570" s="7"/>
      <c r="Z1570" s="7"/>
      <c r="AA1570" s="30"/>
      <c r="AC1570" s="4"/>
      <c r="AD1570" s="4"/>
    </row>
    <row r="1571" spans="4:30" s="2" customFormat="1" x14ac:dyDescent="0.2">
      <c r="D1571" s="1"/>
      <c r="J1571" s="1"/>
      <c r="K1571" s="1"/>
      <c r="L1571" s="1"/>
      <c r="M1571" s="1"/>
      <c r="N1571" s="5"/>
      <c r="Q1571" s="3"/>
      <c r="T1571" s="1"/>
      <c r="U1571" s="1"/>
      <c r="W1571" s="1"/>
      <c r="Y1571" s="7"/>
      <c r="Z1571" s="7"/>
      <c r="AA1571" s="30"/>
      <c r="AC1571" s="4"/>
      <c r="AD1571" s="4"/>
    </row>
    <row r="1572" spans="4:30" s="2" customFormat="1" x14ac:dyDescent="0.2">
      <c r="D1572" s="1"/>
      <c r="J1572" s="1"/>
      <c r="K1572" s="1"/>
      <c r="L1572" s="1"/>
      <c r="M1572" s="1"/>
      <c r="N1572" s="5"/>
      <c r="Q1572" s="3"/>
      <c r="T1572" s="1"/>
      <c r="U1572" s="1"/>
      <c r="W1572" s="1"/>
      <c r="Y1572" s="7"/>
      <c r="Z1572" s="7"/>
      <c r="AA1572" s="30"/>
      <c r="AC1572" s="4"/>
      <c r="AD1572" s="4"/>
    </row>
    <row r="1573" spans="4:30" s="2" customFormat="1" x14ac:dyDescent="0.2">
      <c r="D1573" s="1"/>
      <c r="J1573" s="1"/>
      <c r="K1573" s="1"/>
      <c r="L1573" s="1"/>
      <c r="M1573" s="1"/>
      <c r="N1573" s="5"/>
      <c r="Q1573" s="3"/>
      <c r="T1573" s="1"/>
      <c r="U1573" s="1"/>
      <c r="W1573" s="1"/>
      <c r="Y1573" s="7"/>
      <c r="Z1573" s="7"/>
      <c r="AA1573" s="30"/>
      <c r="AC1573" s="4"/>
      <c r="AD1573" s="4"/>
    </row>
    <row r="1574" spans="4:30" s="2" customFormat="1" x14ac:dyDescent="0.2">
      <c r="D1574" s="1"/>
      <c r="J1574" s="1"/>
      <c r="K1574" s="1"/>
      <c r="L1574" s="1"/>
      <c r="M1574" s="1"/>
      <c r="N1574" s="5"/>
      <c r="Q1574" s="3"/>
      <c r="T1574" s="1"/>
      <c r="U1574" s="1"/>
      <c r="W1574" s="1"/>
      <c r="Y1574" s="7"/>
      <c r="Z1574" s="7"/>
      <c r="AA1574" s="30"/>
      <c r="AC1574" s="4"/>
      <c r="AD1574" s="4"/>
    </row>
    <row r="1575" spans="4:30" s="2" customFormat="1" x14ac:dyDescent="0.2">
      <c r="D1575" s="1"/>
      <c r="J1575" s="1"/>
      <c r="K1575" s="1"/>
      <c r="L1575" s="1"/>
      <c r="M1575" s="1"/>
      <c r="N1575" s="5"/>
      <c r="Q1575" s="3"/>
      <c r="T1575" s="1"/>
      <c r="U1575" s="1"/>
      <c r="W1575" s="1"/>
      <c r="Y1575" s="7"/>
      <c r="Z1575" s="7"/>
      <c r="AA1575" s="30"/>
      <c r="AC1575" s="4"/>
      <c r="AD1575" s="4"/>
    </row>
    <row r="1576" spans="4:30" s="2" customFormat="1" x14ac:dyDescent="0.2">
      <c r="D1576" s="1"/>
      <c r="J1576" s="1"/>
      <c r="K1576" s="1"/>
      <c r="L1576" s="1"/>
      <c r="M1576" s="1"/>
      <c r="N1576" s="5"/>
      <c r="Q1576" s="3"/>
      <c r="T1576" s="1"/>
      <c r="U1576" s="1"/>
      <c r="W1576" s="1"/>
      <c r="Y1576" s="7"/>
      <c r="Z1576" s="7"/>
      <c r="AA1576" s="30"/>
      <c r="AC1576" s="4"/>
      <c r="AD1576" s="4"/>
    </row>
    <row r="1577" spans="4:30" s="2" customFormat="1" x14ac:dyDescent="0.2">
      <c r="D1577" s="1"/>
      <c r="J1577" s="1"/>
      <c r="K1577" s="1"/>
      <c r="L1577" s="1"/>
      <c r="M1577" s="1"/>
      <c r="N1577" s="5"/>
      <c r="Q1577" s="3"/>
      <c r="T1577" s="1"/>
      <c r="U1577" s="1"/>
      <c r="W1577" s="1"/>
      <c r="Y1577" s="7"/>
      <c r="Z1577" s="7"/>
      <c r="AA1577" s="30"/>
      <c r="AC1577" s="4"/>
      <c r="AD1577" s="4"/>
    </row>
    <row r="1578" spans="4:30" s="2" customFormat="1" x14ac:dyDescent="0.2">
      <c r="D1578" s="1"/>
      <c r="J1578" s="1"/>
      <c r="K1578" s="1"/>
      <c r="L1578" s="1"/>
      <c r="M1578" s="1"/>
      <c r="N1578" s="5"/>
      <c r="Q1578" s="3"/>
      <c r="T1578" s="1"/>
      <c r="U1578" s="1"/>
      <c r="W1578" s="1"/>
      <c r="Y1578" s="7"/>
      <c r="Z1578" s="7"/>
      <c r="AA1578" s="30"/>
      <c r="AC1578" s="4"/>
      <c r="AD1578" s="4"/>
    </row>
    <row r="1579" spans="4:30" s="2" customFormat="1" x14ac:dyDescent="0.2">
      <c r="D1579" s="1"/>
      <c r="J1579" s="1"/>
      <c r="K1579" s="1"/>
      <c r="L1579" s="1"/>
      <c r="M1579" s="1"/>
      <c r="N1579" s="5"/>
      <c r="Q1579" s="3"/>
      <c r="T1579" s="1"/>
      <c r="U1579" s="1"/>
      <c r="W1579" s="1"/>
      <c r="Y1579" s="7"/>
      <c r="Z1579" s="7"/>
      <c r="AA1579" s="30"/>
      <c r="AC1579" s="4"/>
      <c r="AD1579" s="4"/>
    </row>
    <row r="1580" spans="4:30" s="2" customFormat="1" x14ac:dyDescent="0.2">
      <c r="D1580" s="1"/>
      <c r="J1580" s="1"/>
      <c r="K1580" s="1"/>
      <c r="L1580" s="1"/>
      <c r="M1580" s="1"/>
      <c r="N1580" s="5"/>
      <c r="Q1580" s="3"/>
      <c r="T1580" s="1"/>
      <c r="U1580" s="1"/>
      <c r="W1580" s="1"/>
      <c r="Y1580" s="7"/>
      <c r="Z1580" s="7"/>
      <c r="AA1580" s="30"/>
      <c r="AC1580" s="4"/>
      <c r="AD1580" s="4"/>
    </row>
    <row r="1581" spans="4:30" s="2" customFormat="1" x14ac:dyDescent="0.2">
      <c r="D1581" s="1"/>
      <c r="J1581" s="1"/>
      <c r="K1581" s="1"/>
      <c r="L1581" s="1"/>
      <c r="M1581" s="1"/>
      <c r="N1581" s="5"/>
      <c r="Q1581" s="3"/>
      <c r="T1581" s="1"/>
      <c r="U1581" s="1"/>
      <c r="W1581" s="1"/>
      <c r="Y1581" s="7"/>
      <c r="Z1581" s="7"/>
      <c r="AA1581" s="30"/>
      <c r="AC1581" s="4"/>
      <c r="AD1581" s="4"/>
    </row>
    <row r="1582" spans="4:30" s="2" customFormat="1" x14ac:dyDescent="0.2">
      <c r="D1582" s="1"/>
      <c r="J1582" s="1"/>
      <c r="K1582" s="1"/>
      <c r="L1582" s="1"/>
      <c r="M1582" s="1"/>
      <c r="N1582" s="5"/>
      <c r="Q1582" s="3"/>
      <c r="T1582" s="1"/>
      <c r="U1582" s="1"/>
      <c r="W1582" s="1"/>
      <c r="Y1582" s="7"/>
      <c r="Z1582" s="7"/>
      <c r="AA1582" s="30"/>
      <c r="AC1582" s="4"/>
      <c r="AD1582" s="4"/>
    </row>
    <row r="1583" spans="4:30" s="2" customFormat="1" x14ac:dyDescent="0.2">
      <c r="D1583" s="1"/>
      <c r="J1583" s="1"/>
      <c r="K1583" s="1"/>
      <c r="L1583" s="1"/>
      <c r="M1583" s="1"/>
      <c r="N1583" s="5"/>
      <c r="Q1583" s="3"/>
      <c r="T1583" s="1"/>
      <c r="U1583" s="1"/>
      <c r="W1583" s="1"/>
      <c r="Y1583" s="7"/>
      <c r="Z1583" s="7"/>
      <c r="AA1583" s="30"/>
      <c r="AC1583" s="4"/>
      <c r="AD1583" s="4"/>
    </row>
    <row r="1584" spans="4:30" s="2" customFormat="1" x14ac:dyDescent="0.2">
      <c r="D1584" s="1"/>
      <c r="J1584" s="1"/>
      <c r="K1584" s="1"/>
      <c r="L1584" s="1"/>
      <c r="M1584" s="1"/>
      <c r="N1584" s="5"/>
      <c r="Q1584" s="3"/>
      <c r="T1584" s="1"/>
      <c r="U1584" s="1"/>
      <c r="W1584" s="1"/>
      <c r="Y1584" s="7"/>
      <c r="Z1584" s="7"/>
      <c r="AA1584" s="30"/>
      <c r="AC1584" s="4"/>
      <c r="AD1584" s="4"/>
    </row>
    <row r="1585" spans="4:30" s="2" customFormat="1" x14ac:dyDescent="0.2">
      <c r="D1585" s="1"/>
      <c r="J1585" s="1"/>
      <c r="K1585" s="1"/>
      <c r="L1585" s="1"/>
      <c r="M1585" s="1"/>
      <c r="N1585" s="5"/>
      <c r="Q1585" s="3"/>
      <c r="T1585" s="1"/>
      <c r="U1585" s="1"/>
      <c r="W1585" s="1"/>
      <c r="Y1585" s="7"/>
      <c r="Z1585" s="7"/>
      <c r="AA1585" s="30"/>
      <c r="AC1585" s="4"/>
      <c r="AD1585" s="4"/>
    </row>
    <row r="1586" spans="4:30" s="2" customFormat="1" x14ac:dyDescent="0.2">
      <c r="D1586" s="1"/>
      <c r="J1586" s="1"/>
      <c r="K1586" s="1"/>
      <c r="L1586" s="1"/>
      <c r="M1586" s="1"/>
      <c r="N1586" s="5"/>
      <c r="Q1586" s="3"/>
      <c r="T1586" s="1"/>
      <c r="U1586" s="1"/>
      <c r="W1586" s="1"/>
      <c r="Y1586" s="7"/>
      <c r="Z1586" s="7"/>
      <c r="AA1586" s="30"/>
      <c r="AC1586" s="4"/>
      <c r="AD1586" s="4"/>
    </row>
    <row r="1587" spans="4:30" s="2" customFormat="1" x14ac:dyDescent="0.2">
      <c r="D1587" s="1"/>
      <c r="J1587" s="1"/>
      <c r="K1587" s="1"/>
      <c r="L1587" s="1"/>
      <c r="M1587" s="1"/>
      <c r="N1587" s="5"/>
      <c r="Q1587" s="3"/>
      <c r="T1587" s="1"/>
      <c r="U1587" s="1"/>
      <c r="W1587" s="1"/>
      <c r="Y1587" s="7"/>
      <c r="Z1587" s="7"/>
      <c r="AA1587" s="30"/>
      <c r="AC1587" s="4"/>
      <c r="AD1587" s="4"/>
    </row>
    <row r="1588" spans="4:30" s="2" customFormat="1" x14ac:dyDescent="0.2">
      <c r="D1588" s="1"/>
      <c r="J1588" s="1"/>
      <c r="K1588" s="1"/>
      <c r="L1588" s="1"/>
      <c r="M1588" s="1"/>
      <c r="N1588" s="5"/>
      <c r="Q1588" s="3"/>
      <c r="T1588" s="1"/>
      <c r="U1588" s="1"/>
      <c r="W1588" s="1"/>
      <c r="Y1588" s="7"/>
      <c r="Z1588" s="7"/>
      <c r="AA1588" s="30"/>
      <c r="AC1588" s="4"/>
      <c r="AD1588" s="4"/>
    </row>
    <row r="1589" spans="4:30" s="2" customFormat="1" x14ac:dyDescent="0.2">
      <c r="D1589" s="1"/>
      <c r="J1589" s="1"/>
      <c r="K1589" s="1"/>
      <c r="L1589" s="1"/>
      <c r="M1589" s="1"/>
      <c r="N1589" s="5"/>
      <c r="Q1589" s="3"/>
      <c r="T1589" s="1"/>
      <c r="U1589" s="1"/>
      <c r="W1589" s="1"/>
      <c r="Y1589" s="7"/>
      <c r="Z1589" s="7"/>
      <c r="AA1589" s="30"/>
      <c r="AC1589" s="4"/>
      <c r="AD1589" s="4"/>
    </row>
    <row r="1590" spans="4:30" s="2" customFormat="1" x14ac:dyDescent="0.2">
      <c r="D1590" s="1"/>
      <c r="J1590" s="1"/>
      <c r="K1590" s="1"/>
      <c r="L1590" s="1"/>
      <c r="M1590" s="1"/>
      <c r="N1590" s="5"/>
      <c r="Q1590" s="3"/>
      <c r="T1590" s="1"/>
      <c r="U1590" s="1"/>
      <c r="W1590" s="1"/>
      <c r="Y1590" s="7"/>
      <c r="Z1590" s="7"/>
      <c r="AA1590" s="30"/>
      <c r="AC1590" s="4"/>
      <c r="AD1590" s="4"/>
    </row>
    <row r="1591" spans="4:30" s="2" customFormat="1" x14ac:dyDescent="0.2">
      <c r="D1591" s="1"/>
      <c r="J1591" s="1"/>
      <c r="K1591" s="1"/>
      <c r="L1591" s="1"/>
      <c r="M1591" s="1"/>
      <c r="N1591" s="5"/>
      <c r="Q1591" s="3"/>
      <c r="T1591" s="1"/>
      <c r="U1591" s="1"/>
      <c r="W1591" s="1"/>
      <c r="Y1591" s="7"/>
      <c r="Z1591" s="7"/>
      <c r="AA1591" s="30"/>
      <c r="AC1591" s="4"/>
      <c r="AD1591" s="4"/>
    </row>
    <row r="1592" spans="4:30" s="2" customFormat="1" x14ac:dyDescent="0.2">
      <c r="D1592" s="1"/>
      <c r="J1592" s="1"/>
      <c r="K1592" s="1"/>
      <c r="L1592" s="1"/>
      <c r="M1592" s="1"/>
      <c r="N1592" s="5"/>
      <c r="Q1592" s="3"/>
      <c r="T1592" s="1"/>
      <c r="U1592" s="1"/>
      <c r="W1592" s="1"/>
      <c r="Y1592" s="7"/>
      <c r="Z1592" s="7"/>
      <c r="AA1592" s="30"/>
      <c r="AC1592" s="4"/>
      <c r="AD1592" s="4"/>
    </row>
    <row r="1593" spans="4:30" s="2" customFormat="1" x14ac:dyDescent="0.2">
      <c r="D1593" s="1"/>
      <c r="J1593" s="1"/>
      <c r="K1593" s="1"/>
      <c r="L1593" s="1"/>
      <c r="M1593" s="1"/>
      <c r="N1593" s="5"/>
      <c r="Q1593" s="3"/>
      <c r="T1593" s="1"/>
      <c r="U1593" s="1"/>
      <c r="W1593" s="1"/>
      <c r="Y1593" s="7"/>
      <c r="Z1593" s="7"/>
      <c r="AA1593" s="30"/>
      <c r="AC1593" s="4"/>
      <c r="AD1593" s="4"/>
    </row>
    <row r="1594" spans="4:30" s="2" customFormat="1" x14ac:dyDescent="0.2">
      <c r="D1594" s="1"/>
      <c r="J1594" s="1"/>
      <c r="K1594" s="1"/>
      <c r="L1594" s="1"/>
      <c r="M1594" s="1"/>
      <c r="N1594" s="5"/>
      <c r="Q1594" s="3"/>
      <c r="T1594" s="1"/>
      <c r="U1594" s="1"/>
      <c r="W1594" s="1"/>
      <c r="Y1594" s="7"/>
      <c r="Z1594" s="7"/>
      <c r="AA1594" s="30"/>
      <c r="AC1594" s="4"/>
      <c r="AD1594" s="4"/>
    </row>
    <row r="1595" spans="4:30" s="2" customFormat="1" x14ac:dyDescent="0.2">
      <c r="D1595" s="1"/>
      <c r="J1595" s="1"/>
      <c r="K1595" s="1"/>
      <c r="L1595" s="1"/>
      <c r="M1595" s="1"/>
      <c r="N1595" s="5"/>
      <c r="Q1595" s="3"/>
      <c r="T1595" s="1"/>
      <c r="U1595" s="1"/>
      <c r="W1595" s="1"/>
      <c r="Y1595" s="7"/>
      <c r="Z1595" s="7"/>
      <c r="AA1595" s="30"/>
      <c r="AC1595" s="4"/>
      <c r="AD1595" s="4"/>
    </row>
    <row r="1596" spans="4:30" s="2" customFormat="1" x14ac:dyDescent="0.2">
      <c r="D1596" s="1"/>
      <c r="J1596" s="1"/>
      <c r="K1596" s="1"/>
      <c r="L1596" s="1"/>
      <c r="M1596" s="1"/>
      <c r="N1596" s="5"/>
      <c r="Q1596" s="3"/>
      <c r="T1596" s="1"/>
      <c r="U1596" s="1"/>
      <c r="W1596" s="1"/>
      <c r="Y1596" s="7"/>
      <c r="Z1596" s="7"/>
      <c r="AA1596" s="30"/>
      <c r="AC1596" s="4"/>
      <c r="AD1596" s="4"/>
    </row>
    <row r="1597" spans="4:30" s="2" customFormat="1" x14ac:dyDescent="0.2">
      <c r="D1597" s="1"/>
      <c r="J1597" s="1"/>
      <c r="K1597" s="1"/>
      <c r="L1597" s="1"/>
      <c r="M1597" s="1"/>
      <c r="N1597" s="5"/>
      <c r="Q1597" s="3"/>
      <c r="T1597" s="1"/>
      <c r="U1597" s="1"/>
      <c r="W1597" s="1"/>
      <c r="Y1597" s="7"/>
      <c r="Z1597" s="7"/>
      <c r="AA1597" s="30"/>
      <c r="AC1597" s="4"/>
      <c r="AD1597" s="4"/>
    </row>
    <row r="1598" spans="4:30" s="2" customFormat="1" x14ac:dyDescent="0.2">
      <c r="D1598" s="1"/>
      <c r="J1598" s="1"/>
      <c r="K1598" s="1"/>
      <c r="L1598" s="1"/>
      <c r="M1598" s="1"/>
      <c r="N1598" s="5"/>
      <c r="Q1598" s="3"/>
      <c r="T1598" s="1"/>
      <c r="U1598" s="1"/>
      <c r="W1598" s="1"/>
      <c r="Y1598" s="7"/>
      <c r="Z1598" s="7"/>
      <c r="AA1598" s="30"/>
      <c r="AC1598" s="4"/>
      <c r="AD1598" s="4"/>
    </row>
    <row r="1599" spans="4:30" s="2" customFormat="1" x14ac:dyDescent="0.2">
      <c r="D1599" s="1"/>
      <c r="J1599" s="1"/>
      <c r="K1599" s="1"/>
      <c r="L1599" s="1"/>
      <c r="M1599" s="1"/>
      <c r="N1599" s="5"/>
      <c r="Q1599" s="3"/>
      <c r="T1599" s="1"/>
      <c r="U1599" s="1"/>
      <c r="W1599" s="1"/>
      <c r="Y1599" s="7"/>
      <c r="Z1599" s="7"/>
      <c r="AA1599" s="30"/>
      <c r="AC1599" s="4"/>
      <c r="AD1599" s="4"/>
    </row>
    <row r="1600" spans="4:30" s="2" customFormat="1" x14ac:dyDescent="0.2">
      <c r="D1600" s="1"/>
      <c r="J1600" s="1"/>
      <c r="K1600" s="1"/>
      <c r="L1600" s="1"/>
      <c r="M1600" s="1"/>
      <c r="N1600" s="5"/>
      <c r="Q1600" s="3"/>
      <c r="T1600" s="1"/>
      <c r="U1600" s="1"/>
      <c r="W1600" s="1"/>
      <c r="Y1600" s="7"/>
      <c r="Z1600" s="7"/>
      <c r="AA1600" s="30"/>
      <c r="AC1600" s="4"/>
      <c r="AD1600" s="4"/>
    </row>
    <row r="1601" spans="4:30" s="2" customFormat="1" x14ac:dyDescent="0.2">
      <c r="D1601" s="1"/>
      <c r="J1601" s="1"/>
      <c r="K1601" s="1"/>
      <c r="L1601" s="1"/>
      <c r="M1601" s="1"/>
      <c r="N1601" s="5"/>
      <c r="Q1601" s="3"/>
      <c r="T1601" s="1"/>
      <c r="U1601" s="1"/>
      <c r="W1601" s="1"/>
      <c r="Y1601" s="7"/>
      <c r="Z1601" s="7"/>
      <c r="AA1601" s="30"/>
      <c r="AC1601" s="4"/>
      <c r="AD1601" s="4"/>
    </row>
    <row r="1602" spans="4:30" s="2" customFormat="1" x14ac:dyDescent="0.2">
      <c r="D1602" s="1"/>
      <c r="J1602" s="1"/>
      <c r="K1602" s="1"/>
      <c r="L1602" s="1"/>
      <c r="M1602" s="1"/>
      <c r="N1602" s="5"/>
      <c r="Q1602" s="3"/>
      <c r="T1602" s="1"/>
      <c r="U1602" s="1"/>
      <c r="W1602" s="1"/>
      <c r="Y1602" s="7"/>
      <c r="Z1602" s="7"/>
      <c r="AA1602" s="30"/>
      <c r="AC1602" s="4"/>
      <c r="AD1602" s="4"/>
    </row>
    <row r="1603" spans="4:30" s="2" customFormat="1" x14ac:dyDescent="0.2">
      <c r="D1603" s="1"/>
      <c r="J1603" s="1"/>
      <c r="K1603" s="1"/>
      <c r="L1603" s="1"/>
      <c r="M1603" s="1"/>
      <c r="N1603" s="5"/>
      <c r="Q1603" s="3"/>
      <c r="T1603" s="1"/>
      <c r="U1603" s="1"/>
      <c r="W1603" s="1"/>
      <c r="Y1603" s="7"/>
      <c r="Z1603" s="7"/>
      <c r="AA1603" s="30"/>
      <c r="AC1603" s="4"/>
      <c r="AD1603" s="4"/>
    </row>
    <row r="1604" spans="4:30" s="2" customFormat="1" x14ac:dyDescent="0.2">
      <c r="D1604" s="1"/>
      <c r="J1604" s="1"/>
      <c r="K1604" s="1"/>
      <c r="L1604" s="1"/>
      <c r="M1604" s="1"/>
      <c r="N1604" s="5"/>
      <c r="Q1604" s="3"/>
      <c r="T1604" s="1"/>
      <c r="U1604" s="1"/>
      <c r="W1604" s="1"/>
      <c r="Y1604" s="7"/>
      <c r="Z1604" s="7"/>
      <c r="AA1604" s="30"/>
      <c r="AC1604" s="4"/>
      <c r="AD1604" s="4"/>
    </row>
    <row r="1605" spans="4:30" s="2" customFormat="1" x14ac:dyDescent="0.2">
      <c r="D1605" s="1"/>
      <c r="J1605" s="1"/>
      <c r="K1605" s="1"/>
      <c r="L1605" s="1"/>
      <c r="M1605" s="1"/>
      <c r="N1605" s="5"/>
      <c r="Q1605" s="3"/>
      <c r="T1605" s="1"/>
      <c r="U1605" s="1"/>
      <c r="W1605" s="1"/>
      <c r="Y1605" s="7"/>
      <c r="Z1605" s="7"/>
      <c r="AA1605" s="30"/>
      <c r="AC1605" s="4"/>
      <c r="AD1605" s="4"/>
    </row>
    <row r="1606" spans="4:30" s="2" customFormat="1" x14ac:dyDescent="0.2">
      <c r="D1606" s="1"/>
      <c r="J1606" s="1"/>
      <c r="K1606" s="1"/>
      <c r="L1606" s="1"/>
      <c r="M1606" s="1"/>
      <c r="N1606" s="5"/>
      <c r="Q1606" s="3"/>
      <c r="T1606" s="1"/>
      <c r="U1606" s="1"/>
      <c r="W1606" s="1"/>
      <c r="Y1606" s="7"/>
      <c r="Z1606" s="7"/>
      <c r="AA1606" s="30"/>
      <c r="AC1606" s="4"/>
      <c r="AD1606" s="4"/>
    </row>
    <row r="1607" spans="4:30" s="2" customFormat="1" x14ac:dyDescent="0.2">
      <c r="D1607" s="1"/>
      <c r="J1607" s="1"/>
      <c r="K1607" s="1"/>
      <c r="L1607" s="1"/>
      <c r="M1607" s="1"/>
      <c r="N1607" s="5"/>
      <c r="Q1607" s="3"/>
      <c r="T1607" s="1"/>
      <c r="U1607" s="1"/>
      <c r="W1607" s="1"/>
      <c r="Y1607" s="7"/>
      <c r="Z1607" s="7"/>
      <c r="AA1607" s="30"/>
      <c r="AC1607" s="4"/>
      <c r="AD1607" s="4"/>
    </row>
    <row r="1608" spans="4:30" s="2" customFormat="1" x14ac:dyDescent="0.2">
      <c r="D1608" s="1"/>
      <c r="J1608" s="1"/>
      <c r="K1608" s="1"/>
      <c r="L1608" s="1"/>
      <c r="M1608" s="1"/>
      <c r="N1608" s="5"/>
      <c r="Q1608" s="3"/>
      <c r="T1608" s="1"/>
      <c r="U1608" s="1"/>
      <c r="W1608" s="1"/>
      <c r="Y1608" s="7"/>
      <c r="Z1608" s="7"/>
      <c r="AA1608" s="30"/>
      <c r="AC1608" s="4"/>
      <c r="AD1608" s="4"/>
    </row>
    <row r="1609" spans="4:30" s="2" customFormat="1" x14ac:dyDescent="0.2">
      <c r="D1609" s="1"/>
      <c r="J1609" s="1"/>
      <c r="K1609" s="1"/>
      <c r="L1609" s="1"/>
      <c r="M1609" s="1"/>
      <c r="N1609" s="5"/>
      <c r="Q1609" s="3"/>
      <c r="T1609" s="1"/>
      <c r="U1609" s="1"/>
      <c r="W1609" s="1"/>
      <c r="Y1609" s="7"/>
      <c r="Z1609" s="7"/>
      <c r="AA1609" s="30"/>
      <c r="AC1609" s="4"/>
      <c r="AD1609" s="4"/>
    </row>
    <row r="1610" spans="4:30" s="2" customFormat="1" x14ac:dyDescent="0.2">
      <c r="D1610" s="1"/>
      <c r="J1610" s="1"/>
      <c r="K1610" s="1"/>
      <c r="L1610" s="1"/>
      <c r="M1610" s="1"/>
      <c r="N1610" s="5"/>
      <c r="Q1610" s="3"/>
      <c r="T1610" s="1"/>
      <c r="U1610" s="1"/>
      <c r="W1610" s="1"/>
      <c r="Y1610" s="7"/>
      <c r="Z1610" s="7"/>
      <c r="AA1610" s="30"/>
      <c r="AC1610" s="4"/>
      <c r="AD1610" s="4"/>
    </row>
    <row r="1611" spans="4:30" s="2" customFormat="1" x14ac:dyDescent="0.2">
      <c r="D1611" s="1"/>
      <c r="J1611" s="1"/>
      <c r="K1611" s="1"/>
      <c r="L1611" s="1"/>
      <c r="M1611" s="1"/>
      <c r="N1611" s="5"/>
      <c r="Q1611" s="3"/>
      <c r="T1611" s="1"/>
      <c r="U1611" s="1"/>
      <c r="W1611" s="1"/>
      <c r="Y1611" s="7"/>
      <c r="Z1611" s="7"/>
      <c r="AA1611" s="30"/>
      <c r="AC1611" s="4"/>
      <c r="AD1611" s="4"/>
    </row>
    <row r="1612" spans="4:30" s="2" customFormat="1" x14ac:dyDescent="0.2">
      <c r="D1612" s="1"/>
      <c r="J1612" s="1"/>
      <c r="K1612" s="1"/>
      <c r="L1612" s="1"/>
      <c r="M1612" s="1"/>
      <c r="N1612" s="5"/>
      <c r="Q1612" s="3"/>
      <c r="T1612" s="1"/>
      <c r="U1612" s="1"/>
      <c r="W1612" s="1"/>
      <c r="Y1612" s="7"/>
      <c r="Z1612" s="7"/>
      <c r="AA1612" s="30"/>
      <c r="AC1612" s="4"/>
      <c r="AD1612" s="4"/>
    </row>
    <row r="1613" spans="4:30" s="2" customFormat="1" x14ac:dyDescent="0.2">
      <c r="D1613" s="1"/>
      <c r="J1613" s="1"/>
      <c r="K1613" s="1"/>
      <c r="L1613" s="1"/>
      <c r="M1613" s="1"/>
      <c r="N1613" s="5"/>
      <c r="Q1613" s="3"/>
      <c r="T1613" s="1"/>
      <c r="U1613" s="1"/>
      <c r="W1613" s="1"/>
      <c r="Y1613" s="7"/>
      <c r="Z1613" s="7"/>
      <c r="AA1613" s="30"/>
      <c r="AC1613" s="4"/>
      <c r="AD1613" s="4"/>
    </row>
    <row r="1614" spans="4:30" s="2" customFormat="1" x14ac:dyDescent="0.2">
      <c r="D1614" s="1"/>
      <c r="J1614" s="1"/>
      <c r="K1614" s="1"/>
      <c r="L1614" s="1"/>
      <c r="M1614" s="1"/>
      <c r="N1614" s="5"/>
      <c r="Q1614" s="3"/>
      <c r="T1614" s="1"/>
      <c r="U1614" s="1"/>
      <c r="W1614" s="1"/>
      <c r="Y1614" s="7"/>
      <c r="Z1614" s="7"/>
      <c r="AA1614" s="30"/>
      <c r="AC1614" s="4"/>
      <c r="AD1614" s="4"/>
    </row>
    <row r="1615" spans="4:30" s="2" customFormat="1" x14ac:dyDescent="0.2">
      <c r="D1615" s="1"/>
      <c r="J1615" s="1"/>
      <c r="K1615" s="1"/>
      <c r="L1615" s="1"/>
      <c r="M1615" s="1"/>
      <c r="N1615" s="5"/>
      <c r="Q1615" s="3"/>
      <c r="T1615" s="1"/>
      <c r="U1615" s="1"/>
      <c r="W1615" s="1"/>
      <c r="Y1615" s="7"/>
      <c r="Z1615" s="7"/>
      <c r="AA1615" s="30"/>
      <c r="AC1615" s="4"/>
      <c r="AD1615" s="4"/>
    </row>
    <row r="1616" spans="4:30" s="2" customFormat="1" x14ac:dyDescent="0.2">
      <c r="D1616" s="1"/>
      <c r="J1616" s="1"/>
      <c r="K1616" s="1"/>
      <c r="L1616" s="1"/>
      <c r="M1616" s="1"/>
      <c r="N1616" s="5"/>
      <c r="Q1616" s="3"/>
      <c r="T1616" s="1"/>
      <c r="U1616" s="1"/>
      <c r="W1616" s="1"/>
      <c r="Y1616" s="7"/>
      <c r="Z1616" s="7"/>
      <c r="AA1616" s="30"/>
      <c r="AC1616" s="4"/>
      <c r="AD1616" s="4"/>
    </row>
    <row r="1617" spans="4:30" s="2" customFormat="1" x14ac:dyDescent="0.2">
      <c r="D1617" s="1"/>
      <c r="J1617" s="1"/>
      <c r="K1617" s="1"/>
      <c r="L1617" s="1"/>
      <c r="M1617" s="1"/>
      <c r="N1617" s="5"/>
      <c r="Q1617" s="3"/>
      <c r="T1617" s="1"/>
      <c r="U1617" s="1"/>
      <c r="W1617" s="1"/>
      <c r="Y1617" s="7"/>
      <c r="Z1617" s="7"/>
      <c r="AA1617" s="30"/>
      <c r="AC1617" s="4"/>
      <c r="AD1617" s="4"/>
    </row>
    <row r="1618" spans="4:30" s="2" customFormat="1" x14ac:dyDescent="0.2">
      <c r="D1618" s="1"/>
      <c r="J1618" s="1"/>
      <c r="K1618" s="1"/>
      <c r="L1618" s="1"/>
      <c r="M1618" s="1"/>
      <c r="N1618" s="5"/>
      <c r="Q1618" s="3"/>
      <c r="T1618" s="1"/>
      <c r="U1618" s="1"/>
      <c r="W1618" s="1"/>
      <c r="Y1618" s="7"/>
      <c r="Z1618" s="7"/>
      <c r="AA1618" s="30"/>
      <c r="AC1618" s="4"/>
      <c r="AD1618" s="4"/>
    </row>
    <row r="1619" spans="4:30" s="2" customFormat="1" x14ac:dyDescent="0.2">
      <c r="D1619" s="1"/>
      <c r="J1619" s="1"/>
      <c r="K1619" s="1"/>
      <c r="L1619" s="1"/>
      <c r="M1619" s="1"/>
      <c r="N1619" s="5"/>
      <c r="Q1619" s="3"/>
      <c r="T1619" s="1"/>
      <c r="U1619" s="1"/>
      <c r="W1619" s="1"/>
      <c r="Y1619" s="7"/>
      <c r="Z1619" s="7"/>
      <c r="AA1619" s="30"/>
      <c r="AC1619" s="4"/>
      <c r="AD1619" s="4"/>
    </row>
    <row r="1620" spans="4:30" s="2" customFormat="1" x14ac:dyDescent="0.2">
      <c r="D1620" s="1"/>
      <c r="J1620" s="1"/>
      <c r="K1620" s="1"/>
      <c r="L1620" s="1"/>
      <c r="M1620" s="1"/>
      <c r="N1620" s="5"/>
      <c r="Q1620" s="3"/>
      <c r="T1620" s="1"/>
      <c r="U1620" s="1"/>
      <c r="W1620" s="1"/>
      <c r="Y1620" s="7"/>
      <c r="Z1620" s="7"/>
      <c r="AA1620" s="30"/>
      <c r="AC1620" s="4"/>
      <c r="AD1620" s="4"/>
    </row>
    <row r="1621" spans="4:30" s="2" customFormat="1" x14ac:dyDescent="0.2">
      <c r="D1621" s="1"/>
      <c r="J1621" s="1"/>
      <c r="K1621" s="1"/>
      <c r="L1621" s="1"/>
      <c r="M1621" s="1"/>
      <c r="N1621" s="5"/>
      <c r="Q1621" s="3"/>
      <c r="T1621" s="1"/>
      <c r="U1621" s="1"/>
      <c r="W1621" s="1"/>
      <c r="Y1621" s="7"/>
      <c r="Z1621" s="7"/>
      <c r="AA1621" s="30"/>
      <c r="AC1621" s="4"/>
      <c r="AD1621" s="4"/>
    </row>
    <row r="1622" spans="4:30" s="2" customFormat="1" x14ac:dyDescent="0.2">
      <c r="D1622" s="1"/>
      <c r="J1622" s="1"/>
      <c r="K1622" s="1"/>
      <c r="L1622" s="1"/>
      <c r="M1622" s="1"/>
      <c r="N1622" s="5"/>
      <c r="Q1622" s="3"/>
      <c r="T1622" s="1"/>
      <c r="U1622" s="1"/>
      <c r="W1622" s="1"/>
      <c r="Y1622" s="7"/>
      <c r="Z1622" s="7"/>
      <c r="AA1622" s="30"/>
      <c r="AC1622" s="4"/>
      <c r="AD1622" s="4"/>
    </row>
    <row r="1623" spans="4:30" s="2" customFormat="1" x14ac:dyDescent="0.2">
      <c r="D1623" s="1"/>
      <c r="J1623" s="1"/>
      <c r="K1623" s="1"/>
      <c r="L1623" s="1"/>
      <c r="M1623" s="1"/>
      <c r="N1623" s="5"/>
      <c r="Q1623" s="3"/>
      <c r="T1623" s="1"/>
      <c r="U1623" s="1"/>
      <c r="W1623" s="1"/>
      <c r="Y1623" s="7"/>
      <c r="Z1623" s="7"/>
      <c r="AA1623" s="30"/>
      <c r="AC1623" s="4"/>
      <c r="AD1623" s="4"/>
    </row>
    <row r="1624" spans="4:30" s="2" customFormat="1" x14ac:dyDescent="0.2">
      <c r="D1624" s="1"/>
      <c r="J1624" s="1"/>
      <c r="K1624" s="1"/>
      <c r="L1624" s="1"/>
      <c r="M1624" s="1"/>
      <c r="N1624" s="5"/>
      <c r="Q1624" s="3"/>
      <c r="T1624" s="1"/>
      <c r="U1624" s="1"/>
      <c r="W1624" s="1"/>
      <c r="Y1624" s="7"/>
      <c r="Z1624" s="7"/>
      <c r="AA1624" s="30"/>
      <c r="AC1624" s="4"/>
      <c r="AD1624" s="4"/>
    </row>
    <row r="1625" spans="4:30" s="2" customFormat="1" x14ac:dyDescent="0.2">
      <c r="D1625" s="1"/>
      <c r="J1625" s="1"/>
      <c r="K1625" s="1"/>
      <c r="L1625" s="1"/>
      <c r="M1625" s="1"/>
      <c r="N1625" s="5"/>
      <c r="Q1625" s="3"/>
      <c r="T1625" s="1"/>
      <c r="U1625" s="1"/>
      <c r="W1625" s="1"/>
      <c r="Y1625" s="7"/>
      <c r="Z1625" s="7"/>
      <c r="AA1625" s="30"/>
      <c r="AC1625" s="4"/>
      <c r="AD1625" s="4"/>
    </row>
    <row r="1626" spans="4:30" s="2" customFormat="1" x14ac:dyDescent="0.2">
      <c r="D1626" s="1"/>
      <c r="J1626" s="1"/>
      <c r="K1626" s="1"/>
      <c r="L1626" s="1"/>
      <c r="M1626" s="1"/>
      <c r="N1626" s="5"/>
      <c r="Q1626" s="3"/>
      <c r="T1626" s="1"/>
      <c r="U1626" s="1"/>
      <c r="W1626" s="1"/>
      <c r="Y1626" s="7"/>
      <c r="Z1626" s="7"/>
      <c r="AA1626" s="30"/>
      <c r="AC1626" s="4"/>
      <c r="AD1626" s="4"/>
    </row>
    <row r="1627" spans="4:30" s="2" customFormat="1" x14ac:dyDescent="0.2">
      <c r="D1627" s="1"/>
      <c r="J1627" s="1"/>
      <c r="K1627" s="1"/>
      <c r="L1627" s="1"/>
      <c r="M1627" s="1"/>
      <c r="N1627" s="5"/>
      <c r="Q1627" s="3"/>
      <c r="T1627" s="1"/>
      <c r="U1627" s="1"/>
      <c r="W1627" s="1"/>
      <c r="Y1627" s="7"/>
      <c r="Z1627" s="7"/>
      <c r="AA1627" s="30"/>
      <c r="AC1627" s="4"/>
      <c r="AD1627" s="4"/>
    </row>
    <row r="1628" spans="4:30" s="2" customFormat="1" x14ac:dyDescent="0.2">
      <c r="D1628" s="1"/>
      <c r="J1628" s="1"/>
      <c r="K1628" s="1"/>
      <c r="L1628" s="1"/>
      <c r="M1628" s="1"/>
      <c r="N1628" s="5"/>
      <c r="Q1628" s="3"/>
      <c r="T1628" s="1"/>
      <c r="U1628" s="1"/>
      <c r="W1628" s="1"/>
      <c r="Y1628" s="7"/>
      <c r="Z1628" s="7"/>
      <c r="AA1628" s="30"/>
      <c r="AC1628" s="4"/>
      <c r="AD1628" s="4"/>
    </row>
    <row r="1629" spans="4:30" s="2" customFormat="1" x14ac:dyDescent="0.2">
      <c r="D1629" s="1"/>
      <c r="J1629" s="1"/>
      <c r="K1629" s="1"/>
      <c r="L1629" s="1"/>
      <c r="M1629" s="1"/>
      <c r="N1629" s="5"/>
      <c r="Q1629" s="3"/>
      <c r="T1629" s="1"/>
      <c r="U1629" s="1"/>
      <c r="W1629" s="1"/>
      <c r="Y1629" s="7"/>
      <c r="Z1629" s="7"/>
      <c r="AA1629" s="30"/>
      <c r="AC1629" s="4"/>
      <c r="AD1629" s="4"/>
    </row>
    <row r="1630" spans="4:30" s="2" customFormat="1" x14ac:dyDescent="0.2">
      <c r="D1630" s="1"/>
      <c r="J1630" s="1"/>
      <c r="K1630" s="1"/>
      <c r="L1630" s="1"/>
      <c r="M1630" s="1"/>
      <c r="N1630" s="5"/>
      <c r="Q1630" s="3"/>
      <c r="T1630" s="1"/>
      <c r="U1630" s="1"/>
      <c r="W1630" s="1"/>
      <c r="Y1630" s="7"/>
      <c r="Z1630" s="7"/>
      <c r="AA1630" s="30"/>
      <c r="AC1630" s="4"/>
      <c r="AD1630" s="4"/>
    </row>
    <row r="1631" spans="4:30" s="2" customFormat="1" x14ac:dyDescent="0.2">
      <c r="D1631" s="1"/>
      <c r="J1631" s="1"/>
      <c r="K1631" s="1"/>
      <c r="L1631" s="1"/>
      <c r="M1631" s="1"/>
      <c r="N1631" s="5"/>
      <c r="Q1631" s="3"/>
      <c r="T1631" s="1"/>
      <c r="U1631" s="1"/>
      <c r="W1631" s="1"/>
      <c r="Y1631" s="7"/>
      <c r="Z1631" s="7"/>
      <c r="AA1631" s="30"/>
      <c r="AC1631" s="4"/>
      <c r="AD1631" s="4"/>
    </row>
    <row r="1632" spans="4:30" s="2" customFormat="1" x14ac:dyDescent="0.2">
      <c r="D1632" s="1"/>
      <c r="J1632" s="1"/>
      <c r="K1632" s="1"/>
      <c r="L1632" s="1"/>
      <c r="M1632" s="1"/>
      <c r="N1632" s="5"/>
      <c r="Q1632" s="3"/>
      <c r="T1632" s="1"/>
      <c r="U1632" s="1"/>
      <c r="W1632" s="1"/>
      <c r="Y1632" s="7"/>
      <c r="Z1632" s="7"/>
      <c r="AA1632" s="30"/>
      <c r="AC1632" s="4"/>
      <c r="AD1632" s="4"/>
    </row>
    <row r="1633" spans="4:30" s="2" customFormat="1" x14ac:dyDescent="0.2">
      <c r="D1633" s="1"/>
      <c r="J1633" s="1"/>
      <c r="K1633" s="1"/>
      <c r="L1633" s="1"/>
      <c r="M1633" s="1"/>
      <c r="N1633" s="5"/>
      <c r="Q1633" s="3"/>
      <c r="T1633" s="1"/>
      <c r="U1633" s="1"/>
      <c r="W1633" s="1"/>
      <c r="Y1633" s="7"/>
      <c r="Z1633" s="7"/>
      <c r="AA1633" s="30"/>
      <c r="AC1633" s="4"/>
      <c r="AD1633" s="4"/>
    </row>
    <row r="1634" spans="4:30" s="2" customFormat="1" x14ac:dyDescent="0.2">
      <c r="D1634" s="1"/>
      <c r="J1634" s="1"/>
      <c r="K1634" s="1"/>
      <c r="L1634" s="1"/>
      <c r="M1634" s="1"/>
      <c r="N1634" s="5"/>
      <c r="Q1634" s="3"/>
      <c r="T1634" s="1"/>
      <c r="U1634" s="1"/>
      <c r="W1634" s="1"/>
      <c r="Y1634" s="7"/>
      <c r="Z1634" s="7"/>
      <c r="AA1634" s="30"/>
      <c r="AC1634" s="4"/>
      <c r="AD1634" s="4"/>
    </row>
    <row r="1635" spans="4:30" s="2" customFormat="1" x14ac:dyDescent="0.2">
      <c r="D1635" s="1"/>
      <c r="J1635" s="1"/>
      <c r="K1635" s="1"/>
      <c r="L1635" s="1"/>
      <c r="M1635" s="1"/>
      <c r="N1635" s="5"/>
      <c r="Q1635" s="3"/>
      <c r="T1635" s="1"/>
      <c r="U1635" s="1"/>
      <c r="W1635" s="1"/>
      <c r="Y1635" s="7"/>
      <c r="Z1635" s="7"/>
      <c r="AA1635" s="30"/>
      <c r="AC1635" s="4"/>
      <c r="AD1635" s="4"/>
    </row>
    <row r="1636" spans="4:30" s="2" customFormat="1" x14ac:dyDescent="0.2">
      <c r="D1636" s="1"/>
      <c r="J1636" s="1"/>
      <c r="K1636" s="1"/>
      <c r="L1636" s="1"/>
      <c r="M1636" s="1"/>
      <c r="N1636" s="5"/>
      <c r="Q1636" s="3"/>
      <c r="T1636" s="1"/>
      <c r="U1636" s="1"/>
      <c r="W1636" s="1"/>
      <c r="Y1636" s="7"/>
      <c r="Z1636" s="7"/>
      <c r="AA1636" s="30"/>
      <c r="AC1636" s="4"/>
      <c r="AD1636" s="4"/>
    </row>
    <row r="1637" spans="4:30" s="2" customFormat="1" x14ac:dyDescent="0.2">
      <c r="D1637" s="1"/>
      <c r="J1637" s="1"/>
      <c r="K1637" s="1"/>
      <c r="L1637" s="1"/>
      <c r="M1637" s="1"/>
      <c r="N1637" s="5"/>
      <c r="Q1637" s="3"/>
      <c r="T1637" s="1"/>
      <c r="U1637" s="1"/>
      <c r="W1637" s="1"/>
      <c r="Y1637" s="7"/>
      <c r="Z1637" s="7"/>
      <c r="AA1637" s="30"/>
      <c r="AC1637" s="4"/>
      <c r="AD1637" s="4"/>
    </row>
    <row r="1638" spans="4:30" s="2" customFormat="1" x14ac:dyDescent="0.2">
      <c r="D1638" s="1"/>
      <c r="J1638" s="1"/>
      <c r="K1638" s="1"/>
      <c r="L1638" s="1"/>
      <c r="M1638" s="1"/>
      <c r="N1638" s="5"/>
      <c r="Q1638" s="3"/>
      <c r="T1638" s="1"/>
      <c r="U1638" s="1"/>
      <c r="W1638" s="1"/>
      <c r="Y1638" s="7"/>
      <c r="Z1638" s="7"/>
      <c r="AA1638" s="30"/>
      <c r="AC1638" s="4"/>
      <c r="AD1638" s="4"/>
    </row>
    <row r="1639" spans="4:30" s="2" customFormat="1" x14ac:dyDescent="0.2">
      <c r="D1639" s="1"/>
      <c r="J1639" s="1"/>
      <c r="K1639" s="1"/>
      <c r="L1639" s="1"/>
      <c r="M1639" s="1"/>
      <c r="N1639" s="5"/>
      <c r="Q1639" s="3"/>
      <c r="T1639" s="1"/>
      <c r="U1639" s="1"/>
      <c r="W1639" s="1"/>
      <c r="Y1639" s="7"/>
      <c r="Z1639" s="7"/>
      <c r="AA1639" s="30"/>
      <c r="AC1639" s="4"/>
      <c r="AD1639" s="4"/>
    </row>
    <row r="1640" spans="4:30" s="2" customFormat="1" x14ac:dyDescent="0.2">
      <c r="D1640" s="1"/>
      <c r="J1640" s="1"/>
      <c r="K1640" s="1"/>
      <c r="L1640" s="1"/>
      <c r="M1640" s="1"/>
      <c r="N1640" s="5"/>
      <c r="Q1640" s="3"/>
      <c r="T1640" s="1"/>
      <c r="U1640" s="1"/>
      <c r="W1640" s="1"/>
      <c r="Y1640" s="7"/>
      <c r="Z1640" s="7"/>
      <c r="AA1640" s="30"/>
      <c r="AC1640" s="4"/>
      <c r="AD1640" s="4"/>
    </row>
    <row r="1641" spans="4:30" s="2" customFormat="1" x14ac:dyDescent="0.2">
      <c r="D1641" s="1"/>
      <c r="J1641" s="1"/>
      <c r="K1641" s="1"/>
      <c r="L1641" s="1"/>
      <c r="M1641" s="1"/>
      <c r="N1641" s="5"/>
      <c r="Q1641" s="3"/>
      <c r="T1641" s="1"/>
      <c r="U1641" s="1"/>
      <c r="W1641" s="1"/>
      <c r="Y1641" s="7"/>
      <c r="Z1641" s="7"/>
      <c r="AA1641" s="30"/>
      <c r="AC1641" s="4"/>
      <c r="AD1641" s="4"/>
    </row>
    <row r="1642" spans="4:30" s="2" customFormat="1" x14ac:dyDescent="0.2">
      <c r="D1642" s="1"/>
      <c r="J1642" s="1"/>
      <c r="K1642" s="1"/>
      <c r="L1642" s="1"/>
      <c r="M1642" s="1"/>
      <c r="N1642" s="5"/>
      <c r="Q1642" s="3"/>
      <c r="T1642" s="1"/>
      <c r="U1642" s="1"/>
      <c r="W1642" s="1"/>
      <c r="Y1642" s="7"/>
      <c r="Z1642" s="7"/>
      <c r="AA1642" s="30"/>
      <c r="AC1642" s="4"/>
      <c r="AD1642" s="4"/>
    </row>
    <row r="1643" spans="4:30" s="2" customFormat="1" x14ac:dyDescent="0.2">
      <c r="D1643" s="1"/>
      <c r="J1643" s="1"/>
      <c r="K1643" s="1"/>
      <c r="L1643" s="1"/>
      <c r="M1643" s="1"/>
      <c r="N1643" s="5"/>
      <c r="Q1643" s="3"/>
      <c r="T1643" s="1"/>
      <c r="U1643" s="1"/>
      <c r="W1643" s="1"/>
      <c r="Y1643" s="7"/>
      <c r="Z1643" s="7"/>
      <c r="AA1643" s="30"/>
      <c r="AC1643" s="4"/>
      <c r="AD1643" s="4"/>
    </row>
    <row r="1644" spans="4:30" s="2" customFormat="1" x14ac:dyDescent="0.2">
      <c r="D1644" s="1"/>
      <c r="J1644" s="1"/>
      <c r="K1644" s="1"/>
      <c r="L1644" s="1"/>
      <c r="M1644" s="1"/>
      <c r="N1644" s="5"/>
      <c r="Q1644" s="3"/>
      <c r="T1644" s="1"/>
      <c r="U1644" s="1"/>
      <c r="W1644" s="1"/>
      <c r="Y1644" s="7"/>
      <c r="Z1644" s="7"/>
      <c r="AA1644" s="30"/>
      <c r="AC1644" s="4"/>
      <c r="AD1644" s="4"/>
    </row>
    <row r="1645" spans="4:30" s="2" customFormat="1" x14ac:dyDescent="0.2">
      <c r="D1645" s="1"/>
      <c r="J1645" s="1"/>
      <c r="K1645" s="1"/>
      <c r="L1645" s="1"/>
      <c r="M1645" s="1"/>
      <c r="N1645" s="5"/>
      <c r="Q1645" s="3"/>
      <c r="T1645" s="1"/>
      <c r="U1645" s="1"/>
      <c r="W1645" s="1"/>
      <c r="Y1645" s="7"/>
      <c r="Z1645" s="7"/>
      <c r="AA1645" s="30"/>
      <c r="AC1645" s="4"/>
      <c r="AD1645" s="4"/>
    </row>
    <row r="1646" spans="4:30" s="2" customFormat="1" x14ac:dyDescent="0.2">
      <c r="D1646" s="1"/>
      <c r="J1646" s="1"/>
      <c r="K1646" s="1"/>
      <c r="L1646" s="1"/>
      <c r="M1646" s="1"/>
      <c r="N1646" s="5"/>
      <c r="Q1646" s="3"/>
      <c r="T1646" s="1"/>
      <c r="U1646" s="1"/>
      <c r="W1646" s="1"/>
      <c r="Y1646" s="7"/>
      <c r="Z1646" s="7"/>
      <c r="AA1646" s="30"/>
      <c r="AC1646" s="4"/>
      <c r="AD1646" s="4"/>
    </row>
    <row r="1647" spans="4:30" s="2" customFormat="1" x14ac:dyDescent="0.2">
      <c r="D1647" s="1"/>
      <c r="J1647" s="1"/>
      <c r="K1647" s="1"/>
      <c r="L1647" s="1"/>
      <c r="M1647" s="1"/>
      <c r="N1647" s="5"/>
      <c r="Q1647" s="3"/>
      <c r="T1647" s="1"/>
      <c r="U1647" s="1"/>
      <c r="W1647" s="1"/>
      <c r="Y1647" s="7"/>
      <c r="Z1647" s="7"/>
      <c r="AA1647" s="30"/>
      <c r="AC1647" s="4"/>
      <c r="AD1647" s="4"/>
    </row>
    <row r="1648" spans="4:30" s="2" customFormat="1" x14ac:dyDescent="0.2">
      <c r="D1648" s="1"/>
      <c r="J1648" s="1"/>
      <c r="K1648" s="1"/>
      <c r="L1648" s="1"/>
      <c r="M1648" s="1"/>
      <c r="N1648" s="5"/>
      <c r="Q1648" s="3"/>
      <c r="T1648" s="1"/>
      <c r="U1648" s="1"/>
      <c r="W1648" s="1"/>
      <c r="Y1648" s="7"/>
      <c r="Z1648" s="7"/>
      <c r="AA1648" s="30"/>
      <c r="AC1648" s="4"/>
      <c r="AD1648" s="4"/>
    </row>
    <row r="1649" spans="4:30" s="2" customFormat="1" x14ac:dyDescent="0.2">
      <c r="D1649" s="1"/>
      <c r="J1649" s="1"/>
      <c r="K1649" s="1"/>
      <c r="L1649" s="1"/>
      <c r="M1649" s="1"/>
      <c r="N1649" s="5"/>
      <c r="Q1649" s="3"/>
      <c r="T1649" s="1"/>
      <c r="U1649" s="1"/>
      <c r="W1649" s="1"/>
      <c r="Y1649" s="7"/>
      <c r="Z1649" s="7"/>
      <c r="AA1649" s="30"/>
      <c r="AC1649" s="4"/>
      <c r="AD1649" s="4"/>
    </row>
    <row r="1650" spans="4:30" s="2" customFormat="1" x14ac:dyDescent="0.2">
      <c r="D1650" s="1"/>
      <c r="J1650" s="1"/>
      <c r="K1650" s="1"/>
      <c r="L1650" s="1"/>
      <c r="M1650" s="1"/>
      <c r="N1650" s="5"/>
      <c r="Q1650" s="3"/>
      <c r="T1650" s="1"/>
      <c r="U1650" s="1"/>
      <c r="W1650" s="1"/>
      <c r="Y1650" s="7"/>
      <c r="Z1650" s="7"/>
      <c r="AA1650" s="30"/>
      <c r="AC1650" s="4"/>
      <c r="AD1650" s="4"/>
    </row>
    <row r="1651" spans="4:30" s="2" customFormat="1" x14ac:dyDescent="0.2">
      <c r="D1651" s="1"/>
      <c r="J1651" s="1"/>
      <c r="K1651" s="1"/>
      <c r="L1651" s="1"/>
      <c r="M1651" s="1"/>
      <c r="N1651" s="5"/>
      <c r="Q1651" s="3"/>
      <c r="T1651" s="1"/>
      <c r="U1651" s="1"/>
      <c r="W1651" s="1"/>
      <c r="Y1651" s="7"/>
      <c r="Z1651" s="7"/>
      <c r="AA1651" s="30"/>
      <c r="AC1651" s="4"/>
      <c r="AD1651" s="4"/>
    </row>
    <row r="1652" spans="4:30" s="2" customFormat="1" x14ac:dyDescent="0.2">
      <c r="D1652" s="1"/>
      <c r="J1652" s="1"/>
      <c r="K1652" s="1"/>
      <c r="L1652" s="1"/>
      <c r="M1652" s="1"/>
      <c r="N1652" s="5"/>
      <c r="Q1652" s="3"/>
      <c r="T1652" s="1"/>
      <c r="U1652" s="1"/>
      <c r="W1652" s="1"/>
      <c r="Y1652" s="7"/>
      <c r="Z1652" s="7"/>
      <c r="AA1652" s="30"/>
      <c r="AC1652" s="4"/>
      <c r="AD1652" s="4"/>
    </row>
    <row r="1653" spans="4:30" s="2" customFormat="1" x14ac:dyDescent="0.2">
      <c r="D1653" s="1"/>
      <c r="J1653" s="1"/>
      <c r="K1653" s="1"/>
      <c r="L1653" s="1"/>
      <c r="M1653" s="1"/>
      <c r="N1653" s="5"/>
      <c r="Q1653" s="3"/>
      <c r="T1653" s="1"/>
      <c r="U1653" s="1"/>
      <c r="W1653" s="1"/>
      <c r="Y1653" s="7"/>
      <c r="Z1653" s="7"/>
      <c r="AA1653" s="30"/>
      <c r="AC1653" s="4"/>
      <c r="AD1653" s="4"/>
    </row>
    <row r="1654" spans="4:30" s="2" customFormat="1" x14ac:dyDescent="0.2">
      <c r="D1654" s="1"/>
      <c r="J1654" s="1"/>
      <c r="K1654" s="1"/>
      <c r="L1654" s="1"/>
      <c r="M1654" s="1"/>
      <c r="N1654" s="5"/>
      <c r="Q1654" s="3"/>
      <c r="T1654" s="1"/>
      <c r="U1654" s="1"/>
      <c r="W1654" s="1"/>
      <c r="Y1654" s="7"/>
      <c r="Z1654" s="7"/>
      <c r="AA1654" s="30"/>
      <c r="AC1654" s="4"/>
      <c r="AD1654" s="4"/>
    </row>
    <row r="1655" spans="4:30" s="2" customFormat="1" x14ac:dyDescent="0.2">
      <c r="D1655" s="1"/>
      <c r="J1655" s="1"/>
      <c r="K1655" s="1"/>
      <c r="L1655" s="1"/>
      <c r="M1655" s="1"/>
      <c r="N1655" s="5"/>
      <c r="Q1655" s="3"/>
      <c r="T1655" s="1"/>
      <c r="U1655" s="1"/>
      <c r="W1655" s="1"/>
      <c r="Y1655" s="7"/>
      <c r="Z1655" s="7"/>
      <c r="AA1655" s="30"/>
      <c r="AC1655" s="4"/>
      <c r="AD1655" s="4"/>
    </row>
    <row r="1656" spans="4:30" s="2" customFormat="1" x14ac:dyDescent="0.2">
      <c r="D1656" s="1"/>
      <c r="J1656" s="1"/>
      <c r="K1656" s="1"/>
      <c r="L1656" s="1"/>
      <c r="M1656" s="1"/>
      <c r="N1656" s="5"/>
      <c r="Q1656" s="3"/>
      <c r="T1656" s="1"/>
      <c r="U1656" s="1"/>
      <c r="W1656" s="1"/>
      <c r="Y1656" s="7"/>
      <c r="Z1656" s="7"/>
      <c r="AA1656" s="30"/>
      <c r="AC1656" s="4"/>
      <c r="AD1656" s="4"/>
    </row>
    <row r="1657" spans="4:30" s="2" customFormat="1" x14ac:dyDescent="0.2">
      <c r="D1657" s="1"/>
      <c r="J1657" s="1"/>
      <c r="K1657" s="1"/>
      <c r="L1657" s="1"/>
      <c r="M1657" s="1"/>
      <c r="N1657" s="5"/>
      <c r="Q1657" s="3"/>
      <c r="T1657" s="1"/>
      <c r="U1657" s="1"/>
      <c r="W1657" s="1"/>
      <c r="Y1657" s="7"/>
      <c r="Z1657" s="7"/>
      <c r="AA1657" s="30"/>
      <c r="AC1657" s="4"/>
      <c r="AD1657" s="4"/>
    </row>
    <row r="1658" spans="4:30" s="2" customFormat="1" x14ac:dyDescent="0.2">
      <c r="D1658" s="1"/>
      <c r="J1658" s="1"/>
      <c r="K1658" s="1"/>
      <c r="L1658" s="1"/>
      <c r="M1658" s="1"/>
      <c r="N1658" s="5"/>
      <c r="Q1658" s="3"/>
      <c r="T1658" s="1"/>
      <c r="U1658" s="1"/>
      <c r="W1658" s="1"/>
      <c r="Y1658" s="7"/>
      <c r="Z1658" s="7"/>
      <c r="AA1658" s="30"/>
      <c r="AC1658" s="4"/>
      <c r="AD1658" s="4"/>
    </row>
    <row r="1659" spans="4:30" s="2" customFormat="1" x14ac:dyDescent="0.2">
      <c r="D1659" s="1"/>
      <c r="J1659" s="1"/>
      <c r="K1659" s="1"/>
      <c r="L1659" s="1"/>
      <c r="M1659" s="1"/>
      <c r="N1659" s="5"/>
      <c r="Q1659" s="3"/>
      <c r="T1659" s="1"/>
      <c r="U1659" s="1"/>
      <c r="W1659" s="1"/>
      <c r="Y1659" s="7"/>
      <c r="Z1659" s="7"/>
      <c r="AA1659" s="30"/>
      <c r="AC1659" s="4"/>
      <c r="AD1659" s="4"/>
    </row>
    <row r="1660" spans="4:30" s="2" customFormat="1" x14ac:dyDescent="0.2">
      <c r="D1660" s="1"/>
      <c r="J1660" s="1"/>
      <c r="K1660" s="1"/>
      <c r="L1660" s="1"/>
      <c r="M1660" s="1"/>
      <c r="N1660" s="5"/>
      <c r="Q1660" s="3"/>
      <c r="T1660" s="1"/>
      <c r="U1660" s="1"/>
      <c r="W1660" s="1"/>
      <c r="Y1660" s="7"/>
      <c r="Z1660" s="7"/>
      <c r="AA1660" s="30"/>
      <c r="AC1660" s="4"/>
      <c r="AD1660" s="4"/>
    </row>
    <row r="1661" spans="4:30" s="2" customFormat="1" x14ac:dyDescent="0.2">
      <c r="D1661" s="1"/>
      <c r="J1661" s="1"/>
      <c r="K1661" s="1"/>
      <c r="L1661" s="1"/>
      <c r="M1661" s="1"/>
      <c r="N1661" s="5"/>
      <c r="Q1661" s="3"/>
      <c r="T1661" s="1"/>
      <c r="U1661" s="1"/>
      <c r="W1661" s="1"/>
      <c r="Y1661" s="7"/>
      <c r="Z1661" s="7"/>
      <c r="AA1661" s="30"/>
      <c r="AC1661" s="4"/>
      <c r="AD1661" s="4"/>
    </row>
    <row r="1662" spans="4:30" s="2" customFormat="1" x14ac:dyDescent="0.2">
      <c r="D1662" s="1"/>
      <c r="J1662" s="1"/>
      <c r="K1662" s="1"/>
      <c r="L1662" s="1"/>
      <c r="M1662" s="1"/>
      <c r="N1662" s="5"/>
      <c r="Q1662" s="3"/>
      <c r="T1662" s="1"/>
      <c r="U1662" s="1"/>
      <c r="W1662" s="1"/>
      <c r="Y1662" s="7"/>
      <c r="Z1662" s="7"/>
      <c r="AA1662" s="30"/>
      <c r="AC1662" s="4"/>
      <c r="AD1662" s="4"/>
    </row>
    <row r="1663" spans="4:30" s="2" customFormat="1" x14ac:dyDescent="0.2">
      <c r="D1663" s="1"/>
      <c r="J1663" s="1"/>
      <c r="K1663" s="1"/>
      <c r="L1663" s="1"/>
      <c r="M1663" s="1"/>
      <c r="N1663" s="5"/>
      <c r="Q1663" s="3"/>
      <c r="T1663" s="1"/>
      <c r="U1663" s="1"/>
      <c r="W1663" s="1"/>
      <c r="Y1663" s="7"/>
      <c r="Z1663" s="7"/>
      <c r="AA1663" s="30"/>
      <c r="AC1663" s="4"/>
      <c r="AD1663" s="4"/>
    </row>
    <row r="1664" spans="4:30" s="2" customFormat="1" x14ac:dyDescent="0.2">
      <c r="D1664" s="1"/>
      <c r="J1664" s="1"/>
      <c r="K1664" s="1"/>
      <c r="L1664" s="1"/>
      <c r="M1664" s="1"/>
      <c r="N1664" s="5"/>
      <c r="Q1664" s="3"/>
      <c r="T1664" s="1"/>
      <c r="U1664" s="1"/>
      <c r="W1664" s="1"/>
      <c r="Y1664" s="7"/>
      <c r="Z1664" s="7"/>
      <c r="AA1664" s="30"/>
      <c r="AC1664" s="4"/>
      <c r="AD1664" s="4"/>
    </row>
    <row r="1665" spans="4:30" s="2" customFormat="1" x14ac:dyDescent="0.2">
      <c r="D1665" s="1"/>
      <c r="J1665" s="1"/>
      <c r="K1665" s="1"/>
      <c r="L1665" s="1"/>
      <c r="M1665" s="1"/>
      <c r="N1665" s="5"/>
      <c r="Q1665" s="3"/>
      <c r="T1665" s="1"/>
      <c r="U1665" s="1"/>
      <c r="W1665" s="1"/>
      <c r="Y1665" s="7"/>
      <c r="Z1665" s="7"/>
      <c r="AA1665" s="30"/>
      <c r="AC1665" s="4"/>
      <c r="AD1665" s="4"/>
    </row>
    <row r="1666" spans="4:30" s="2" customFormat="1" x14ac:dyDescent="0.2">
      <c r="D1666" s="1"/>
      <c r="J1666" s="1"/>
      <c r="K1666" s="1"/>
      <c r="L1666" s="1"/>
      <c r="M1666" s="1"/>
      <c r="N1666" s="5"/>
      <c r="Q1666" s="3"/>
      <c r="T1666" s="1"/>
      <c r="U1666" s="1"/>
      <c r="W1666" s="1"/>
      <c r="Y1666" s="7"/>
      <c r="Z1666" s="7"/>
      <c r="AA1666" s="30"/>
      <c r="AC1666" s="4"/>
      <c r="AD1666" s="4"/>
    </row>
    <row r="1667" spans="4:30" s="2" customFormat="1" x14ac:dyDescent="0.2">
      <c r="D1667" s="1"/>
      <c r="J1667" s="1"/>
      <c r="K1667" s="1"/>
      <c r="L1667" s="1"/>
      <c r="M1667" s="1"/>
      <c r="N1667" s="5"/>
      <c r="Q1667" s="3"/>
      <c r="T1667" s="1"/>
      <c r="U1667" s="1"/>
      <c r="W1667" s="1"/>
      <c r="Y1667" s="7"/>
      <c r="Z1667" s="7"/>
      <c r="AA1667" s="30"/>
      <c r="AC1667" s="4"/>
      <c r="AD1667" s="4"/>
    </row>
    <row r="1668" spans="4:30" s="2" customFormat="1" x14ac:dyDescent="0.2">
      <c r="D1668" s="1"/>
      <c r="J1668" s="1"/>
      <c r="K1668" s="1"/>
      <c r="L1668" s="1"/>
      <c r="M1668" s="1"/>
      <c r="N1668" s="5"/>
      <c r="Q1668" s="3"/>
      <c r="T1668" s="1"/>
      <c r="U1668" s="1"/>
      <c r="W1668" s="1"/>
      <c r="Y1668" s="7"/>
      <c r="Z1668" s="7"/>
      <c r="AA1668" s="30"/>
      <c r="AC1668" s="4"/>
      <c r="AD1668" s="4"/>
    </row>
    <row r="1669" spans="4:30" s="2" customFormat="1" x14ac:dyDescent="0.2">
      <c r="D1669" s="1"/>
      <c r="J1669" s="1"/>
      <c r="K1669" s="1"/>
      <c r="L1669" s="1"/>
      <c r="M1669" s="1"/>
      <c r="N1669" s="5"/>
      <c r="Q1669" s="3"/>
      <c r="T1669" s="1"/>
      <c r="U1669" s="1"/>
      <c r="W1669" s="1"/>
      <c r="Y1669" s="7"/>
      <c r="Z1669" s="7"/>
      <c r="AA1669" s="30"/>
      <c r="AC1669" s="4"/>
      <c r="AD1669" s="4"/>
    </row>
    <row r="1670" spans="4:30" s="2" customFormat="1" x14ac:dyDescent="0.2">
      <c r="D1670" s="1"/>
      <c r="J1670" s="1"/>
      <c r="K1670" s="1"/>
      <c r="L1670" s="1"/>
      <c r="M1670" s="1"/>
      <c r="N1670" s="5"/>
      <c r="Q1670" s="3"/>
      <c r="T1670" s="1"/>
      <c r="U1670" s="1"/>
      <c r="W1670" s="1"/>
      <c r="Y1670" s="7"/>
      <c r="Z1670" s="7"/>
      <c r="AA1670" s="30"/>
      <c r="AC1670" s="4"/>
      <c r="AD1670" s="4"/>
    </row>
    <row r="1671" spans="4:30" s="2" customFormat="1" x14ac:dyDescent="0.2">
      <c r="D1671" s="1"/>
      <c r="J1671" s="1"/>
      <c r="K1671" s="1"/>
      <c r="L1671" s="1"/>
      <c r="M1671" s="1"/>
      <c r="N1671" s="5"/>
      <c r="Q1671" s="3"/>
      <c r="T1671" s="1"/>
      <c r="U1671" s="1"/>
      <c r="W1671" s="1"/>
      <c r="Y1671" s="7"/>
      <c r="Z1671" s="7"/>
      <c r="AA1671" s="30"/>
      <c r="AC1671" s="4"/>
      <c r="AD1671" s="4"/>
    </row>
    <row r="1672" spans="4:30" s="2" customFormat="1" x14ac:dyDescent="0.2">
      <c r="D1672" s="1"/>
      <c r="J1672" s="1"/>
      <c r="K1672" s="1"/>
      <c r="L1672" s="1"/>
      <c r="M1672" s="1"/>
      <c r="N1672" s="5"/>
      <c r="Q1672" s="3"/>
      <c r="T1672" s="1"/>
      <c r="U1672" s="1"/>
      <c r="W1672" s="1"/>
      <c r="Y1672" s="7"/>
      <c r="Z1672" s="7"/>
      <c r="AA1672" s="30"/>
      <c r="AC1672" s="4"/>
      <c r="AD1672" s="4"/>
    </row>
    <row r="1673" spans="4:30" s="2" customFormat="1" x14ac:dyDescent="0.2">
      <c r="D1673" s="1"/>
      <c r="J1673" s="1"/>
      <c r="K1673" s="1"/>
      <c r="L1673" s="1"/>
      <c r="M1673" s="1"/>
      <c r="N1673" s="5"/>
      <c r="Q1673" s="3"/>
      <c r="T1673" s="1"/>
      <c r="U1673" s="1"/>
      <c r="W1673" s="1"/>
      <c r="Y1673" s="7"/>
      <c r="Z1673" s="7"/>
      <c r="AA1673" s="30"/>
      <c r="AC1673" s="4"/>
      <c r="AD1673" s="4"/>
    </row>
    <row r="1674" spans="4:30" s="2" customFormat="1" x14ac:dyDescent="0.2">
      <c r="D1674" s="1"/>
      <c r="J1674" s="1"/>
      <c r="K1674" s="1"/>
      <c r="L1674" s="1"/>
      <c r="M1674" s="1"/>
      <c r="N1674" s="5"/>
      <c r="Q1674" s="3"/>
      <c r="T1674" s="1"/>
      <c r="U1674" s="1"/>
      <c r="W1674" s="1"/>
      <c r="Y1674" s="7"/>
      <c r="Z1674" s="7"/>
      <c r="AA1674" s="30"/>
      <c r="AC1674" s="4"/>
      <c r="AD1674" s="4"/>
    </row>
    <row r="1675" spans="4:30" s="2" customFormat="1" x14ac:dyDescent="0.2">
      <c r="D1675" s="1"/>
      <c r="J1675" s="1"/>
      <c r="K1675" s="1"/>
      <c r="L1675" s="1"/>
      <c r="M1675" s="1"/>
      <c r="N1675" s="5"/>
      <c r="Q1675" s="3"/>
      <c r="T1675" s="1"/>
      <c r="U1675" s="1"/>
      <c r="W1675" s="1"/>
      <c r="Y1675" s="7"/>
      <c r="Z1675" s="7"/>
      <c r="AA1675" s="30"/>
      <c r="AC1675" s="4"/>
      <c r="AD1675" s="4"/>
    </row>
    <row r="1676" spans="4:30" s="2" customFormat="1" x14ac:dyDescent="0.2">
      <c r="D1676" s="1"/>
      <c r="J1676" s="1"/>
      <c r="K1676" s="1"/>
      <c r="L1676" s="1"/>
      <c r="M1676" s="1"/>
      <c r="N1676" s="5"/>
      <c r="Q1676" s="3"/>
      <c r="T1676" s="1"/>
      <c r="U1676" s="1"/>
      <c r="W1676" s="1"/>
      <c r="Y1676" s="7"/>
      <c r="Z1676" s="7"/>
      <c r="AA1676" s="30"/>
      <c r="AC1676" s="4"/>
      <c r="AD1676" s="4"/>
    </row>
    <row r="1677" spans="4:30" s="2" customFormat="1" x14ac:dyDescent="0.2">
      <c r="D1677" s="1"/>
      <c r="J1677" s="1"/>
      <c r="K1677" s="1"/>
      <c r="L1677" s="1"/>
      <c r="M1677" s="1"/>
      <c r="N1677" s="5"/>
      <c r="Q1677" s="3"/>
      <c r="T1677" s="1"/>
      <c r="U1677" s="1"/>
      <c r="W1677" s="1"/>
      <c r="Y1677" s="7"/>
      <c r="Z1677" s="7"/>
      <c r="AA1677" s="30"/>
      <c r="AC1677" s="4"/>
      <c r="AD1677" s="4"/>
    </row>
    <row r="1678" spans="4:30" s="2" customFormat="1" x14ac:dyDescent="0.2">
      <c r="D1678" s="1"/>
      <c r="J1678" s="1"/>
      <c r="K1678" s="1"/>
      <c r="L1678" s="1"/>
      <c r="M1678" s="1"/>
      <c r="N1678" s="5"/>
      <c r="Q1678" s="3"/>
      <c r="T1678" s="1"/>
      <c r="U1678" s="1"/>
      <c r="W1678" s="1"/>
      <c r="Y1678" s="7"/>
      <c r="Z1678" s="7"/>
      <c r="AA1678" s="30"/>
      <c r="AC1678" s="4"/>
      <c r="AD1678" s="4"/>
    </row>
    <row r="1679" spans="4:30" s="2" customFormat="1" x14ac:dyDescent="0.2">
      <c r="D1679" s="1"/>
      <c r="J1679" s="1"/>
      <c r="K1679" s="1"/>
      <c r="L1679" s="1"/>
      <c r="M1679" s="1"/>
      <c r="N1679" s="5"/>
      <c r="Q1679" s="3"/>
      <c r="T1679" s="1"/>
      <c r="U1679" s="1"/>
      <c r="W1679" s="1"/>
      <c r="Y1679" s="7"/>
      <c r="Z1679" s="7"/>
      <c r="AA1679" s="30"/>
      <c r="AC1679" s="4"/>
      <c r="AD1679" s="4"/>
    </row>
    <row r="1680" spans="4:30" s="2" customFormat="1" x14ac:dyDescent="0.2">
      <c r="D1680" s="1"/>
      <c r="J1680" s="1"/>
      <c r="K1680" s="1"/>
      <c r="L1680" s="1"/>
      <c r="M1680" s="1"/>
      <c r="N1680" s="5"/>
      <c r="Q1680" s="3"/>
      <c r="T1680" s="1"/>
      <c r="U1680" s="1"/>
      <c r="W1680" s="1"/>
      <c r="Y1680" s="7"/>
      <c r="Z1680" s="7"/>
      <c r="AA1680" s="30"/>
      <c r="AC1680" s="4"/>
      <c r="AD1680" s="4"/>
    </row>
    <row r="1681" spans="4:30" s="2" customFormat="1" x14ac:dyDescent="0.2">
      <c r="D1681" s="1"/>
      <c r="J1681" s="1"/>
      <c r="K1681" s="1"/>
      <c r="L1681" s="1"/>
      <c r="M1681" s="1"/>
      <c r="N1681" s="5"/>
      <c r="Q1681" s="3"/>
      <c r="T1681" s="1"/>
      <c r="U1681" s="1"/>
      <c r="W1681" s="1"/>
      <c r="Y1681" s="7"/>
      <c r="Z1681" s="7"/>
      <c r="AA1681" s="30"/>
      <c r="AC1681" s="4"/>
      <c r="AD1681" s="4"/>
    </row>
    <row r="1682" spans="4:30" s="2" customFormat="1" x14ac:dyDescent="0.2">
      <c r="D1682" s="1"/>
      <c r="J1682" s="1"/>
      <c r="K1682" s="1"/>
      <c r="L1682" s="1"/>
      <c r="M1682" s="1"/>
      <c r="N1682" s="5"/>
      <c r="Q1682" s="3"/>
      <c r="T1682" s="1"/>
      <c r="U1682" s="1"/>
      <c r="W1682" s="1"/>
      <c r="Y1682" s="7"/>
      <c r="Z1682" s="7"/>
      <c r="AA1682" s="30"/>
      <c r="AC1682" s="4"/>
      <c r="AD1682" s="4"/>
    </row>
    <row r="1683" spans="4:30" s="2" customFormat="1" x14ac:dyDescent="0.2">
      <c r="D1683" s="1"/>
      <c r="J1683" s="1"/>
      <c r="K1683" s="1"/>
      <c r="L1683" s="1"/>
      <c r="M1683" s="1"/>
      <c r="N1683" s="5"/>
      <c r="Q1683" s="3"/>
      <c r="T1683" s="1"/>
      <c r="U1683" s="1"/>
      <c r="W1683" s="1"/>
      <c r="Y1683" s="7"/>
      <c r="Z1683" s="7"/>
      <c r="AA1683" s="30"/>
      <c r="AC1683" s="4"/>
      <c r="AD1683" s="4"/>
    </row>
    <row r="1684" spans="4:30" s="2" customFormat="1" x14ac:dyDescent="0.2">
      <c r="D1684" s="1"/>
      <c r="J1684" s="1"/>
      <c r="K1684" s="1"/>
      <c r="L1684" s="1"/>
      <c r="M1684" s="1"/>
      <c r="N1684" s="5"/>
      <c r="Q1684" s="3"/>
      <c r="T1684" s="1"/>
      <c r="U1684" s="1"/>
      <c r="W1684" s="1"/>
      <c r="Y1684" s="7"/>
      <c r="Z1684" s="7"/>
      <c r="AA1684" s="30"/>
      <c r="AC1684" s="4"/>
      <c r="AD1684" s="4"/>
    </row>
    <row r="1685" spans="4:30" s="2" customFormat="1" x14ac:dyDescent="0.2">
      <c r="D1685" s="1"/>
      <c r="J1685" s="1"/>
      <c r="K1685" s="1"/>
      <c r="L1685" s="1"/>
      <c r="M1685" s="1"/>
      <c r="N1685" s="5"/>
      <c r="Q1685" s="3"/>
      <c r="T1685" s="1"/>
      <c r="U1685" s="1"/>
      <c r="W1685" s="1"/>
      <c r="Y1685" s="7"/>
      <c r="Z1685" s="7"/>
      <c r="AA1685" s="30"/>
      <c r="AC1685" s="4"/>
      <c r="AD1685" s="4"/>
    </row>
    <row r="1686" spans="4:30" s="2" customFormat="1" x14ac:dyDescent="0.2">
      <c r="D1686" s="1"/>
      <c r="J1686" s="1"/>
      <c r="K1686" s="1"/>
      <c r="L1686" s="1"/>
      <c r="M1686" s="1"/>
      <c r="N1686" s="5"/>
      <c r="Q1686" s="3"/>
      <c r="T1686" s="1"/>
      <c r="U1686" s="1"/>
      <c r="W1686" s="1"/>
      <c r="Y1686" s="7"/>
      <c r="Z1686" s="7"/>
      <c r="AA1686" s="30"/>
      <c r="AC1686" s="4"/>
      <c r="AD1686" s="4"/>
    </row>
    <row r="1687" spans="4:30" s="2" customFormat="1" x14ac:dyDescent="0.2">
      <c r="D1687" s="1"/>
      <c r="J1687" s="1"/>
      <c r="K1687" s="1"/>
      <c r="L1687" s="1"/>
      <c r="M1687" s="1"/>
      <c r="N1687" s="5"/>
      <c r="Q1687" s="3"/>
      <c r="T1687" s="1"/>
      <c r="U1687" s="1"/>
      <c r="W1687" s="1"/>
      <c r="Y1687" s="7"/>
      <c r="Z1687" s="7"/>
      <c r="AA1687" s="30"/>
      <c r="AC1687" s="4"/>
      <c r="AD1687" s="4"/>
    </row>
    <row r="1688" spans="4:30" s="2" customFormat="1" x14ac:dyDescent="0.2">
      <c r="D1688" s="1"/>
      <c r="J1688" s="1"/>
      <c r="K1688" s="1"/>
      <c r="L1688" s="1"/>
      <c r="M1688" s="1"/>
      <c r="N1688" s="5"/>
      <c r="Q1688" s="3"/>
      <c r="T1688" s="1"/>
      <c r="U1688" s="1"/>
      <c r="W1688" s="1"/>
      <c r="Y1688" s="7"/>
      <c r="Z1688" s="7"/>
      <c r="AA1688" s="30"/>
      <c r="AC1688" s="4"/>
      <c r="AD1688" s="4"/>
    </row>
    <row r="1689" spans="4:30" s="2" customFormat="1" x14ac:dyDescent="0.2">
      <c r="D1689" s="1"/>
      <c r="J1689" s="1"/>
      <c r="K1689" s="1"/>
      <c r="L1689" s="1"/>
      <c r="M1689" s="1"/>
      <c r="N1689" s="5"/>
      <c r="Q1689" s="3"/>
      <c r="T1689" s="1"/>
      <c r="U1689" s="1"/>
      <c r="W1689" s="1"/>
      <c r="Y1689" s="7"/>
      <c r="Z1689" s="7"/>
      <c r="AA1689" s="30"/>
      <c r="AC1689" s="4"/>
      <c r="AD1689" s="4"/>
    </row>
    <row r="1690" spans="4:30" s="2" customFormat="1" x14ac:dyDescent="0.2">
      <c r="D1690" s="1"/>
      <c r="J1690" s="1"/>
      <c r="K1690" s="1"/>
      <c r="L1690" s="1"/>
      <c r="M1690" s="1"/>
      <c r="N1690" s="5"/>
      <c r="Q1690" s="3"/>
      <c r="T1690" s="1"/>
      <c r="U1690" s="1"/>
      <c r="W1690" s="1"/>
      <c r="Y1690" s="7"/>
      <c r="Z1690" s="7"/>
      <c r="AA1690" s="30"/>
      <c r="AC1690" s="4"/>
      <c r="AD1690" s="4"/>
    </row>
    <row r="1691" spans="4:30" s="2" customFormat="1" x14ac:dyDescent="0.2">
      <c r="D1691" s="1"/>
      <c r="J1691" s="1"/>
      <c r="K1691" s="1"/>
      <c r="L1691" s="1"/>
      <c r="M1691" s="1"/>
      <c r="N1691" s="5"/>
      <c r="Q1691" s="3"/>
      <c r="T1691" s="1"/>
      <c r="U1691" s="1"/>
      <c r="W1691" s="1"/>
      <c r="Y1691" s="7"/>
      <c r="Z1691" s="7"/>
      <c r="AA1691" s="30"/>
      <c r="AC1691" s="4"/>
      <c r="AD1691" s="4"/>
    </row>
    <row r="1692" spans="4:30" s="2" customFormat="1" x14ac:dyDescent="0.2">
      <c r="D1692" s="1"/>
      <c r="J1692" s="1"/>
      <c r="K1692" s="1"/>
      <c r="L1692" s="1"/>
      <c r="M1692" s="1"/>
      <c r="N1692" s="5"/>
      <c r="Q1692" s="3"/>
      <c r="T1692" s="1"/>
      <c r="U1692" s="1"/>
      <c r="W1692" s="1"/>
      <c r="Y1692" s="7"/>
      <c r="Z1692" s="7"/>
      <c r="AA1692" s="30"/>
      <c r="AC1692" s="4"/>
      <c r="AD1692" s="4"/>
    </row>
    <row r="1693" spans="4:30" s="2" customFormat="1" x14ac:dyDescent="0.2">
      <c r="D1693" s="1"/>
      <c r="J1693" s="1"/>
      <c r="K1693" s="1"/>
      <c r="L1693" s="1"/>
      <c r="M1693" s="1"/>
      <c r="N1693" s="5"/>
      <c r="Q1693" s="3"/>
      <c r="T1693" s="1"/>
      <c r="U1693" s="1"/>
      <c r="W1693" s="1"/>
      <c r="Y1693" s="7"/>
      <c r="Z1693" s="7"/>
      <c r="AA1693" s="30"/>
      <c r="AC1693" s="4"/>
      <c r="AD1693" s="4"/>
    </row>
    <row r="1694" spans="4:30" s="2" customFormat="1" x14ac:dyDescent="0.2">
      <c r="D1694" s="1"/>
      <c r="J1694" s="1"/>
      <c r="K1694" s="1"/>
      <c r="L1694" s="1"/>
      <c r="M1694" s="1"/>
      <c r="N1694" s="5"/>
      <c r="Q1694" s="3"/>
      <c r="T1694" s="1"/>
      <c r="U1694" s="1"/>
      <c r="W1694" s="1"/>
      <c r="Y1694" s="7"/>
      <c r="Z1694" s="7"/>
      <c r="AA1694" s="30"/>
      <c r="AC1694" s="4"/>
      <c r="AD1694" s="4"/>
    </row>
    <row r="1695" spans="4:30" s="2" customFormat="1" x14ac:dyDescent="0.2">
      <c r="D1695" s="1"/>
      <c r="J1695" s="1"/>
      <c r="K1695" s="1"/>
      <c r="L1695" s="1"/>
      <c r="M1695" s="1"/>
      <c r="N1695" s="5"/>
      <c r="Q1695" s="3"/>
      <c r="T1695" s="1"/>
      <c r="U1695" s="1"/>
      <c r="W1695" s="1"/>
      <c r="Y1695" s="7"/>
      <c r="Z1695" s="7"/>
      <c r="AA1695" s="30"/>
      <c r="AC1695" s="4"/>
      <c r="AD1695" s="4"/>
    </row>
    <row r="1696" spans="4:30" s="2" customFormat="1" x14ac:dyDescent="0.2">
      <c r="D1696" s="1"/>
      <c r="J1696" s="1"/>
      <c r="K1696" s="1"/>
      <c r="L1696" s="1"/>
      <c r="M1696" s="1"/>
      <c r="N1696" s="5"/>
      <c r="Q1696" s="3"/>
      <c r="T1696" s="1"/>
      <c r="U1696" s="1"/>
      <c r="W1696" s="1"/>
      <c r="Y1696" s="7"/>
      <c r="Z1696" s="7"/>
      <c r="AA1696" s="30"/>
      <c r="AC1696" s="4"/>
      <c r="AD1696" s="4"/>
    </row>
    <row r="1697" spans="4:30" s="2" customFormat="1" x14ac:dyDescent="0.2">
      <c r="D1697" s="1"/>
      <c r="J1697" s="1"/>
      <c r="K1697" s="1"/>
      <c r="L1697" s="1"/>
      <c r="M1697" s="1"/>
      <c r="N1697" s="5"/>
      <c r="Q1697" s="3"/>
      <c r="T1697" s="1"/>
      <c r="U1697" s="1"/>
      <c r="W1697" s="1"/>
      <c r="Y1697" s="7"/>
      <c r="Z1697" s="7"/>
      <c r="AA1697" s="30"/>
      <c r="AC1697" s="4"/>
      <c r="AD1697" s="4"/>
    </row>
    <row r="1698" spans="4:30" s="2" customFormat="1" x14ac:dyDescent="0.2">
      <c r="D1698" s="1"/>
      <c r="J1698" s="1"/>
      <c r="K1698" s="1"/>
      <c r="L1698" s="1"/>
      <c r="M1698" s="1"/>
      <c r="N1698" s="5"/>
      <c r="Q1698" s="3"/>
      <c r="T1698" s="1"/>
      <c r="U1698" s="1"/>
      <c r="W1698" s="1"/>
      <c r="Y1698" s="7"/>
      <c r="Z1698" s="7"/>
      <c r="AA1698" s="30"/>
      <c r="AC1698" s="4"/>
      <c r="AD1698" s="4"/>
    </row>
    <row r="1699" spans="4:30" s="2" customFormat="1" x14ac:dyDescent="0.2">
      <c r="D1699" s="1"/>
      <c r="J1699" s="1"/>
      <c r="K1699" s="1"/>
      <c r="L1699" s="1"/>
      <c r="M1699" s="1"/>
      <c r="N1699" s="5"/>
      <c r="Q1699" s="3"/>
      <c r="T1699" s="1"/>
      <c r="U1699" s="1"/>
      <c r="W1699" s="1"/>
      <c r="Y1699" s="7"/>
      <c r="Z1699" s="7"/>
      <c r="AA1699" s="30"/>
      <c r="AC1699" s="4"/>
      <c r="AD1699" s="4"/>
    </row>
    <row r="1700" spans="4:30" s="2" customFormat="1" x14ac:dyDescent="0.2">
      <c r="D1700" s="1"/>
      <c r="J1700" s="1"/>
      <c r="K1700" s="1"/>
      <c r="L1700" s="1"/>
      <c r="M1700" s="1"/>
      <c r="N1700" s="5"/>
      <c r="Q1700" s="3"/>
      <c r="T1700" s="1"/>
      <c r="U1700" s="1"/>
      <c r="W1700" s="1"/>
      <c r="Y1700" s="7"/>
      <c r="Z1700" s="7"/>
      <c r="AA1700" s="30"/>
      <c r="AC1700" s="4"/>
      <c r="AD1700" s="4"/>
    </row>
    <row r="1701" spans="4:30" s="2" customFormat="1" x14ac:dyDescent="0.2">
      <c r="D1701" s="1"/>
      <c r="J1701" s="1"/>
      <c r="K1701" s="1"/>
      <c r="L1701" s="1"/>
      <c r="M1701" s="1"/>
      <c r="N1701" s="5"/>
      <c r="Q1701" s="3"/>
      <c r="T1701" s="1"/>
      <c r="U1701" s="1"/>
      <c r="W1701" s="1"/>
      <c r="Y1701" s="7"/>
      <c r="Z1701" s="7"/>
      <c r="AA1701" s="30"/>
      <c r="AC1701" s="4"/>
      <c r="AD1701" s="4"/>
    </row>
    <row r="1702" spans="4:30" s="2" customFormat="1" x14ac:dyDescent="0.2">
      <c r="D1702" s="1"/>
      <c r="J1702" s="1"/>
      <c r="K1702" s="1"/>
      <c r="L1702" s="1"/>
      <c r="M1702" s="1"/>
      <c r="N1702" s="5"/>
      <c r="Q1702" s="3"/>
      <c r="T1702" s="1"/>
      <c r="U1702" s="1"/>
      <c r="W1702" s="1"/>
      <c r="Y1702" s="7"/>
      <c r="Z1702" s="7"/>
      <c r="AA1702" s="30"/>
      <c r="AC1702" s="4"/>
      <c r="AD1702" s="4"/>
    </row>
    <row r="1703" spans="4:30" s="2" customFormat="1" x14ac:dyDescent="0.2">
      <c r="D1703" s="1"/>
      <c r="J1703" s="1"/>
      <c r="K1703" s="1"/>
      <c r="L1703" s="1"/>
      <c r="M1703" s="1"/>
      <c r="N1703" s="5"/>
      <c r="Q1703" s="3"/>
      <c r="T1703" s="1"/>
      <c r="U1703" s="1"/>
      <c r="W1703" s="1"/>
      <c r="Y1703" s="7"/>
      <c r="Z1703" s="7"/>
      <c r="AA1703" s="30"/>
      <c r="AC1703" s="4"/>
      <c r="AD1703" s="4"/>
    </row>
    <row r="1704" spans="4:30" s="2" customFormat="1" x14ac:dyDescent="0.2">
      <c r="D1704" s="1"/>
      <c r="J1704" s="1"/>
      <c r="K1704" s="1"/>
      <c r="L1704" s="1"/>
      <c r="M1704" s="1"/>
      <c r="N1704" s="5"/>
      <c r="Q1704" s="3"/>
      <c r="T1704" s="1"/>
      <c r="U1704" s="1"/>
      <c r="W1704" s="1"/>
      <c r="Y1704" s="7"/>
      <c r="Z1704" s="7"/>
      <c r="AA1704" s="30"/>
      <c r="AC1704" s="4"/>
      <c r="AD1704" s="4"/>
    </row>
    <row r="1705" spans="4:30" s="2" customFormat="1" x14ac:dyDescent="0.2">
      <c r="D1705" s="1"/>
      <c r="J1705" s="1"/>
      <c r="K1705" s="1"/>
      <c r="L1705" s="1"/>
      <c r="M1705" s="1"/>
      <c r="N1705" s="5"/>
      <c r="Q1705" s="3"/>
      <c r="T1705" s="1"/>
      <c r="U1705" s="1"/>
      <c r="W1705" s="1"/>
      <c r="Y1705" s="7"/>
      <c r="Z1705" s="7"/>
      <c r="AA1705" s="30"/>
      <c r="AC1705" s="4"/>
      <c r="AD1705" s="4"/>
    </row>
    <row r="1706" spans="4:30" s="2" customFormat="1" x14ac:dyDescent="0.2">
      <c r="D1706" s="1"/>
      <c r="J1706" s="1"/>
      <c r="K1706" s="1"/>
      <c r="L1706" s="1"/>
      <c r="M1706" s="1"/>
      <c r="N1706" s="5"/>
      <c r="Q1706" s="3"/>
      <c r="T1706" s="1"/>
      <c r="U1706" s="1"/>
      <c r="W1706" s="1"/>
      <c r="Y1706" s="7"/>
      <c r="Z1706" s="7"/>
      <c r="AA1706" s="30"/>
      <c r="AC1706" s="4"/>
      <c r="AD1706" s="4"/>
    </row>
    <row r="1707" spans="4:30" s="2" customFormat="1" x14ac:dyDescent="0.2">
      <c r="D1707" s="1"/>
      <c r="J1707" s="1"/>
      <c r="K1707" s="1"/>
      <c r="L1707" s="1"/>
      <c r="M1707" s="1"/>
      <c r="N1707" s="5"/>
      <c r="Q1707" s="3"/>
      <c r="T1707" s="1"/>
      <c r="U1707" s="1"/>
      <c r="W1707" s="1"/>
      <c r="Y1707" s="7"/>
      <c r="Z1707" s="7"/>
      <c r="AA1707" s="30"/>
      <c r="AC1707" s="4"/>
      <c r="AD1707" s="4"/>
    </row>
    <row r="1708" spans="4:30" s="2" customFormat="1" x14ac:dyDescent="0.2">
      <c r="D1708" s="1"/>
      <c r="J1708" s="1"/>
      <c r="K1708" s="1"/>
      <c r="L1708" s="1"/>
      <c r="M1708" s="1"/>
      <c r="N1708" s="5"/>
      <c r="Q1708" s="3"/>
      <c r="T1708" s="1"/>
      <c r="U1708" s="1"/>
      <c r="W1708" s="1"/>
      <c r="Y1708" s="7"/>
      <c r="Z1708" s="7"/>
      <c r="AA1708" s="30"/>
      <c r="AC1708" s="4"/>
      <c r="AD1708" s="4"/>
    </row>
    <row r="1709" spans="4:30" s="2" customFormat="1" x14ac:dyDescent="0.2">
      <c r="D1709" s="1"/>
      <c r="J1709" s="1"/>
      <c r="K1709" s="1"/>
      <c r="L1709" s="1"/>
      <c r="M1709" s="1"/>
      <c r="N1709" s="5"/>
      <c r="Q1709" s="3"/>
      <c r="T1709" s="1"/>
      <c r="U1709" s="1"/>
      <c r="W1709" s="1"/>
      <c r="Y1709" s="7"/>
      <c r="Z1709" s="7"/>
      <c r="AA1709" s="30"/>
      <c r="AC1709" s="4"/>
      <c r="AD1709" s="4"/>
    </row>
    <row r="1710" spans="4:30" s="2" customFormat="1" x14ac:dyDescent="0.2">
      <c r="D1710" s="1"/>
      <c r="J1710" s="1"/>
      <c r="K1710" s="1"/>
      <c r="L1710" s="1"/>
      <c r="M1710" s="1"/>
      <c r="N1710" s="5"/>
      <c r="Q1710" s="3"/>
      <c r="T1710" s="1"/>
      <c r="U1710" s="1"/>
      <c r="W1710" s="1"/>
      <c r="Y1710" s="7"/>
      <c r="Z1710" s="7"/>
      <c r="AA1710" s="30"/>
      <c r="AC1710" s="4"/>
      <c r="AD1710" s="4"/>
    </row>
    <row r="1711" spans="4:30" s="2" customFormat="1" x14ac:dyDescent="0.2">
      <c r="D1711" s="1"/>
      <c r="J1711" s="1"/>
      <c r="K1711" s="1"/>
      <c r="L1711" s="1"/>
      <c r="M1711" s="1"/>
      <c r="N1711" s="5"/>
      <c r="Q1711" s="3"/>
      <c r="T1711" s="1"/>
      <c r="U1711" s="1"/>
      <c r="W1711" s="1"/>
      <c r="Y1711" s="7"/>
      <c r="Z1711" s="7"/>
      <c r="AA1711" s="30"/>
      <c r="AC1711" s="4"/>
      <c r="AD1711" s="4"/>
    </row>
    <row r="1712" spans="4:30" s="2" customFormat="1" x14ac:dyDescent="0.2">
      <c r="D1712" s="1"/>
      <c r="J1712" s="1"/>
      <c r="K1712" s="1"/>
      <c r="L1712" s="1"/>
      <c r="M1712" s="1"/>
      <c r="N1712" s="5"/>
      <c r="Q1712" s="3"/>
      <c r="T1712" s="1"/>
      <c r="U1712" s="1"/>
      <c r="W1712" s="1"/>
      <c r="Y1712" s="7"/>
      <c r="Z1712" s="7"/>
      <c r="AA1712" s="30"/>
      <c r="AC1712" s="4"/>
      <c r="AD1712" s="4"/>
    </row>
    <row r="1713" spans="4:30" s="2" customFormat="1" x14ac:dyDescent="0.2">
      <c r="D1713" s="1"/>
      <c r="J1713" s="1"/>
      <c r="K1713" s="1"/>
      <c r="L1713" s="1"/>
      <c r="M1713" s="1"/>
      <c r="N1713" s="5"/>
      <c r="Q1713" s="3"/>
      <c r="T1713" s="1"/>
      <c r="U1713" s="1"/>
      <c r="W1713" s="1"/>
      <c r="Y1713" s="7"/>
      <c r="Z1713" s="7"/>
      <c r="AA1713" s="30"/>
      <c r="AC1713" s="4"/>
      <c r="AD1713" s="4"/>
    </row>
    <row r="1714" spans="4:30" s="2" customFormat="1" x14ac:dyDescent="0.2">
      <c r="D1714" s="1"/>
      <c r="J1714" s="1"/>
      <c r="K1714" s="1"/>
      <c r="L1714" s="1"/>
      <c r="M1714" s="1"/>
      <c r="N1714" s="5"/>
      <c r="Q1714" s="3"/>
      <c r="T1714" s="1"/>
      <c r="U1714" s="1"/>
      <c r="W1714" s="1"/>
      <c r="Y1714" s="7"/>
      <c r="Z1714" s="7"/>
      <c r="AA1714" s="30"/>
      <c r="AC1714" s="4"/>
      <c r="AD1714" s="4"/>
    </row>
    <row r="1715" spans="4:30" s="2" customFormat="1" x14ac:dyDescent="0.2">
      <c r="D1715" s="1"/>
      <c r="J1715" s="1"/>
      <c r="K1715" s="1"/>
      <c r="L1715" s="1"/>
      <c r="M1715" s="1"/>
      <c r="N1715" s="5"/>
      <c r="Q1715" s="3"/>
      <c r="T1715" s="1"/>
      <c r="U1715" s="1"/>
      <c r="W1715" s="1"/>
      <c r="Y1715" s="7"/>
      <c r="Z1715" s="7"/>
      <c r="AA1715" s="30"/>
      <c r="AC1715" s="4"/>
      <c r="AD1715" s="4"/>
    </row>
    <row r="1716" spans="4:30" s="2" customFormat="1" x14ac:dyDescent="0.2">
      <c r="D1716" s="1"/>
      <c r="J1716" s="1"/>
      <c r="K1716" s="1"/>
      <c r="L1716" s="1"/>
      <c r="M1716" s="1"/>
      <c r="N1716" s="5"/>
      <c r="Q1716" s="3"/>
      <c r="T1716" s="1"/>
      <c r="U1716" s="1"/>
      <c r="W1716" s="1"/>
      <c r="Y1716" s="7"/>
      <c r="Z1716" s="7"/>
      <c r="AA1716" s="30"/>
      <c r="AC1716" s="4"/>
      <c r="AD1716" s="4"/>
    </row>
    <row r="1717" spans="4:30" s="2" customFormat="1" x14ac:dyDescent="0.2">
      <c r="D1717" s="1"/>
      <c r="J1717" s="1"/>
      <c r="K1717" s="1"/>
      <c r="L1717" s="1"/>
      <c r="M1717" s="1"/>
      <c r="N1717" s="5"/>
      <c r="Q1717" s="3"/>
      <c r="T1717" s="1"/>
      <c r="U1717" s="1"/>
      <c r="W1717" s="1"/>
      <c r="Y1717" s="7"/>
      <c r="Z1717" s="7"/>
      <c r="AA1717" s="30"/>
      <c r="AC1717" s="4"/>
      <c r="AD1717" s="4"/>
    </row>
    <row r="1718" spans="4:30" s="2" customFormat="1" x14ac:dyDescent="0.2">
      <c r="D1718" s="1"/>
      <c r="J1718" s="1"/>
      <c r="K1718" s="1"/>
      <c r="L1718" s="1"/>
      <c r="M1718" s="1"/>
      <c r="N1718" s="5"/>
      <c r="Q1718" s="3"/>
      <c r="T1718" s="1"/>
      <c r="U1718" s="1"/>
      <c r="W1718" s="1"/>
      <c r="Y1718" s="7"/>
      <c r="Z1718" s="7"/>
      <c r="AA1718" s="30"/>
      <c r="AC1718" s="4"/>
      <c r="AD1718" s="4"/>
    </row>
    <row r="1719" spans="4:30" s="2" customFormat="1" x14ac:dyDescent="0.2">
      <c r="D1719" s="1"/>
      <c r="J1719" s="1"/>
      <c r="K1719" s="1"/>
      <c r="L1719" s="1"/>
      <c r="M1719" s="1"/>
      <c r="N1719" s="5"/>
      <c r="Q1719" s="3"/>
      <c r="T1719" s="1"/>
      <c r="U1719" s="1"/>
      <c r="W1719" s="1"/>
      <c r="Y1719" s="7"/>
      <c r="Z1719" s="7"/>
      <c r="AA1719" s="30"/>
      <c r="AC1719" s="4"/>
      <c r="AD1719" s="4"/>
    </row>
    <row r="1720" spans="4:30" s="2" customFormat="1" x14ac:dyDescent="0.2">
      <c r="D1720" s="1"/>
      <c r="J1720" s="1"/>
      <c r="K1720" s="1"/>
      <c r="L1720" s="1"/>
      <c r="M1720" s="1"/>
      <c r="N1720" s="5"/>
      <c r="Q1720" s="3"/>
      <c r="T1720" s="1"/>
      <c r="U1720" s="1"/>
      <c r="W1720" s="1"/>
      <c r="Y1720" s="7"/>
      <c r="Z1720" s="7"/>
      <c r="AA1720" s="30"/>
      <c r="AC1720" s="4"/>
      <c r="AD1720" s="4"/>
    </row>
    <row r="1721" spans="4:30" s="2" customFormat="1" x14ac:dyDescent="0.2">
      <c r="D1721" s="1"/>
      <c r="J1721" s="1"/>
      <c r="K1721" s="1"/>
      <c r="L1721" s="1"/>
      <c r="M1721" s="1"/>
      <c r="N1721" s="5"/>
      <c r="Q1721" s="3"/>
      <c r="T1721" s="1"/>
      <c r="U1721" s="1"/>
      <c r="W1721" s="1"/>
      <c r="Y1721" s="7"/>
      <c r="Z1721" s="7"/>
      <c r="AA1721" s="30"/>
      <c r="AC1721" s="4"/>
      <c r="AD1721" s="4"/>
    </row>
    <row r="1722" spans="4:30" s="2" customFormat="1" x14ac:dyDescent="0.2">
      <c r="D1722" s="1"/>
      <c r="J1722" s="1"/>
      <c r="K1722" s="1"/>
      <c r="L1722" s="1"/>
      <c r="M1722" s="1"/>
      <c r="N1722" s="5"/>
      <c r="Q1722" s="3"/>
      <c r="T1722" s="1"/>
      <c r="U1722" s="1"/>
      <c r="W1722" s="1"/>
      <c r="Y1722" s="7"/>
      <c r="Z1722" s="7"/>
      <c r="AA1722" s="30"/>
      <c r="AC1722" s="4"/>
      <c r="AD1722" s="4"/>
    </row>
    <row r="1723" spans="4:30" s="2" customFormat="1" x14ac:dyDescent="0.2">
      <c r="D1723" s="1"/>
      <c r="J1723" s="1"/>
      <c r="K1723" s="1"/>
      <c r="L1723" s="1"/>
      <c r="M1723" s="1"/>
      <c r="N1723" s="5"/>
      <c r="Q1723" s="3"/>
      <c r="T1723" s="1"/>
      <c r="U1723" s="1"/>
      <c r="W1723" s="1"/>
      <c r="Y1723" s="7"/>
      <c r="Z1723" s="7"/>
      <c r="AA1723" s="30"/>
      <c r="AC1723" s="4"/>
      <c r="AD1723" s="4"/>
    </row>
    <row r="1724" spans="4:30" s="2" customFormat="1" x14ac:dyDescent="0.2">
      <c r="D1724" s="1"/>
      <c r="J1724" s="1"/>
      <c r="K1724" s="1"/>
      <c r="L1724" s="1"/>
      <c r="M1724" s="1"/>
      <c r="N1724" s="5"/>
      <c r="Q1724" s="3"/>
      <c r="T1724" s="1"/>
      <c r="U1724" s="1"/>
      <c r="W1724" s="1"/>
      <c r="Y1724" s="7"/>
      <c r="Z1724" s="7"/>
      <c r="AA1724" s="30"/>
      <c r="AC1724" s="4"/>
      <c r="AD1724" s="4"/>
    </row>
    <row r="1725" spans="4:30" s="2" customFormat="1" x14ac:dyDescent="0.2">
      <c r="D1725" s="1"/>
      <c r="J1725" s="1"/>
      <c r="K1725" s="1"/>
      <c r="L1725" s="1"/>
      <c r="M1725" s="1"/>
      <c r="N1725" s="5"/>
      <c r="Q1725" s="3"/>
      <c r="T1725" s="1"/>
      <c r="U1725" s="1"/>
      <c r="W1725" s="1"/>
      <c r="Y1725" s="7"/>
      <c r="Z1725" s="7"/>
      <c r="AA1725" s="30"/>
      <c r="AC1725" s="4"/>
      <c r="AD1725" s="4"/>
    </row>
    <row r="1726" spans="4:30" s="2" customFormat="1" x14ac:dyDescent="0.2">
      <c r="D1726" s="1"/>
      <c r="J1726" s="1"/>
      <c r="K1726" s="1"/>
      <c r="L1726" s="1"/>
      <c r="M1726" s="1"/>
      <c r="N1726" s="5"/>
      <c r="Q1726" s="3"/>
      <c r="T1726" s="1"/>
      <c r="U1726" s="1"/>
      <c r="W1726" s="1"/>
      <c r="Y1726" s="7"/>
      <c r="Z1726" s="7"/>
      <c r="AA1726" s="30"/>
      <c r="AC1726" s="4"/>
      <c r="AD1726" s="4"/>
    </row>
    <row r="1727" spans="4:30" s="2" customFormat="1" x14ac:dyDescent="0.2">
      <c r="D1727" s="1"/>
      <c r="J1727" s="1"/>
      <c r="K1727" s="1"/>
      <c r="L1727" s="1"/>
      <c r="M1727" s="1"/>
      <c r="N1727" s="5"/>
      <c r="Q1727" s="3"/>
      <c r="T1727" s="1"/>
      <c r="U1727" s="1"/>
      <c r="W1727" s="1"/>
      <c r="Y1727" s="7"/>
      <c r="Z1727" s="7"/>
      <c r="AA1727" s="30"/>
      <c r="AC1727" s="4"/>
      <c r="AD1727" s="4"/>
    </row>
    <row r="1728" spans="4:30" s="2" customFormat="1" x14ac:dyDescent="0.2">
      <c r="D1728" s="1"/>
      <c r="J1728" s="1"/>
      <c r="K1728" s="1"/>
      <c r="L1728" s="1"/>
      <c r="M1728" s="1"/>
      <c r="N1728" s="5"/>
      <c r="Q1728" s="3"/>
      <c r="T1728" s="1"/>
      <c r="U1728" s="1"/>
      <c r="W1728" s="1"/>
      <c r="Y1728" s="7"/>
      <c r="Z1728" s="7"/>
      <c r="AA1728" s="30"/>
      <c r="AC1728" s="4"/>
      <c r="AD1728" s="4"/>
    </row>
    <row r="1729" spans="4:30" s="2" customFormat="1" x14ac:dyDescent="0.2">
      <c r="D1729" s="1"/>
      <c r="J1729" s="1"/>
      <c r="K1729" s="1"/>
      <c r="L1729" s="1"/>
      <c r="M1729" s="1"/>
      <c r="N1729" s="5"/>
      <c r="Q1729" s="3"/>
      <c r="T1729" s="1"/>
      <c r="U1729" s="1"/>
      <c r="W1729" s="1"/>
      <c r="Y1729" s="7"/>
      <c r="Z1729" s="7"/>
      <c r="AA1729" s="30"/>
      <c r="AC1729" s="4"/>
      <c r="AD1729" s="4"/>
    </row>
    <row r="1730" spans="4:30" s="2" customFormat="1" x14ac:dyDescent="0.2">
      <c r="D1730" s="1"/>
      <c r="J1730" s="1"/>
      <c r="K1730" s="1"/>
      <c r="L1730" s="1"/>
      <c r="M1730" s="1"/>
      <c r="N1730" s="5"/>
      <c r="Q1730" s="3"/>
      <c r="T1730" s="1"/>
      <c r="U1730" s="1"/>
      <c r="W1730" s="1"/>
      <c r="Y1730" s="7"/>
      <c r="Z1730" s="7"/>
      <c r="AA1730" s="30"/>
      <c r="AC1730" s="4"/>
      <c r="AD1730" s="4"/>
    </row>
    <row r="1731" spans="4:30" s="2" customFormat="1" x14ac:dyDescent="0.2">
      <c r="D1731" s="1"/>
      <c r="J1731" s="1"/>
      <c r="K1731" s="1"/>
      <c r="L1731" s="1"/>
      <c r="M1731" s="1"/>
      <c r="N1731" s="5"/>
      <c r="Q1731" s="3"/>
      <c r="T1731" s="1"/>
      <c r="U1731" s="1"/>
      <c r="W1731" s="1"/>
      <c r="Y1731" s="7"/>
      <c r="Z1731" s="7"/>
      <c r="AA1731" s="30"/>
      <c r="AC1731" s="4"/>
      <c r="AD1731" s="4"/>
    </row>
    <row r="1732" spans="4:30" s="2" customFormat="1" x14ac:dyDescent="0.2">
      <c r="D1732" s="1"/>
      <c r="J1732" s="1"/>
      <c r="K1732" s="1"/>
      <c r="L1732" s="1"/>
      <c r="M1732" s="1"/>
      <c r="N1732" s="5"/>
      <c r="Q1732" s="3"/>
      <c r="T1732" s="1"/>
      <c r="U1732" s="1"/>
      <c r="W1732" s="1"/>
      <c r="Y1732" s="7"/>
      <c r="Z1732" s="7"/>
      <c r="AA1732" s="30"/>
      <c r="AC1732" s="4"/>
      <c r="AD1732" s="4"/>
    </row>
    <row r="1733" spans="4:30" s="2" customFormat="1" x14ac:dyDescent="0.2">
      <c r="D1733" s="1"/>
      <c r="J1733" s="1"/>
      <c r="K1733" s="1"/>
      <c r="L1733" s="1"/>
      <c r="M1733" s="1"/>
      <c r="N1733" s="5"/>
      <c r="Q1733" s="3"/>
      <c r="T1733" s="1"/>
      <c r="U1733" s="1"/>
      <c r="W1733" s="1"/>
      <c r="Y1733" s="7"/>
      <c r="Z1733" s="7"/>
      <c r="AA1733" s="30"/>
      <c r="AC1733" s="4"/>
      <c r="AD1733" s="4"/>
    </row>
    <row r="1734" spans="4:30" s="2" customFormat="1" x14ac:dyDescent="0.2">
      <c r="D1734" s="1"/>
      <c r="J1734" s="1"/>
      <c r="K1734" s="1"/>
      <c r="L1734" s="1"/>
      <c r="M1734" s="1"/>
      <c r="N1734" s="5"/>
      <c r="Q1734" s="3"/>
      <c r="T1734" s="1"/>
      <c r="U1734" s="1"/>
      <c r="W1734" s="1"/>
      <c r="Y1734" s="7"/>
      <c r="Z1734" s="7"/>
      <c r="AA1734" s="30"/>
      <c r="AC1734" s="4"/>
      <c r="AD1734" s="4"/>
    </row>
    <row r="1735" spans="4:30" s="2" customFormat="1" x14ac:dyDescent="0.2">
      <c r="D1735" s="1"/>
      <c r="J1735" s="1"/>
      <c r="K1735" s="1"/>
      <c r="L1735" s="1"/>
      <c r="M1735" s="1"/>
      <c r="N1735" s="5"/>
      <c r="Q1735" s="3"/>
      <c r="T1735" s="1"/>
      <c r="U1735" s="1"/>
      <c r="W1735" s="1"/>
      <c r="Y1735" s="7"/>
      <c r="Z1735" s="7"/>
      <c r="AA1735" s="30"/>
      <c r="AC1735" s="4"/>
      <c r="AD1735" s="4"/>
    </row>
    <row r="1736" spans="4:30" s="2" customFormat="1" x14ac:dyDescent="0.2">
      <c r="D1736" s="1"/>
      <c r="J1736" s="1"/>
      <c r="K1736" s="1"/>
      <c r="L1736" s="1"/>
      <c r="M1736" s="1"/>
      <c r="N1736" s="5"/>
      <c r="Q1736" s="3"/>
      <c r="T1736" s="1"/>
      <c r="U1736" s="1"/>
      <c r="W1736" s="1"/>
      <c r="Y1736" s="7"/>
      <c r="Z1736" s="7"/>
      <c r="AA1736" s="30"/>
      <c r="AC1736" s="4"/>
      <c r="AD1736" s="4"/>
    </row>
    <row r="1737" spans="4:30" s="2" customFormat="1" x14ac:dyDescent="0.2">
      <c r="D1737" s="1"/>
      <c r="J1737" s="1"/>
      <c r="K1737" s="1"/>
      <c r="L1737" s="1"/>
      <c r="M1737" s="1"/>
      <c r="N1737" s="5"/>
      <c r="Q1737" s="3"/>
      <c r="T1737" s="1"/>
      <c r="U1737" s="1"/>
      <c r="W1737" s="1"/>
      <c r="Y1737" s="7"/>
      <c r="Z1737" s="7"/>
      <c r="AA1737" s="30"/>
      <c r="AC1737" s="4"/>
      <c r="AD1737" s="4"/>
    </row>
    <row r="1738" spans="4:30" s="2" customFormat="1" x14ac:dyDescent="0.2">
      <c r="D1738" s="1"/>
      <c r="J1738" s="1"/>
      <c r="K1738" s="1"/>
      <c r="L1738" s="1"/>
      <c r="M1738" s="1"/>
      <c r="N1738" s="5"/>
      <c r="Q1738" s="3"/>
      <c r="T1738" s="1"/>
      <c r="U1738" s="1"/>
      <c r="W1738" s="1"/>
      <c r="Y1738" s="7"/>
      <c r="Z1738" s="7"/>
      <c r="AA1738" s="30"/>
      <c r="AC1738" s="4"/>
      <c r="AD1738" s="4"/>
    </row>
    <row r="1739" spans="4:30" s="2" customFormat="1" x14ac:dyDescent="0.2">
      <c r="D1739" s="1"/>
      <c r="J1739" s="1"/>
      <c r="K1739" s="1"/>
      <c r="L1739" s="1"/>
      <c r="M1739" s="1"/>
      <c r="N1739" s="5"/>
      <c r="Q1739" s="3"/>
      <c r="T1739" s="1"/>
      <c r="U1739" s="1"/>
      <c r="W1739" s="1"/>
      <c r="Y1739" s="7"/>
      <c r="Z1739" s="7"/>
      <c r="AA1739" s="30"/>
      <c r="AC1739" s="4"/>
      <c r="AD1739" s="4"/>
    </row>
    <row r="1740" spans="4:30" s="2" customFormat="1" x14ac:dyDescent="0.2">
      <c r="D1740" s="1"/>
      <c r="J1740" s="1"/>
      <c r="K1740" s="1"/>
      <c r="L1740" s="1"/>
      <c r="M1740" s="1"/>
      <c r="N1740" s="5"/>
      <c r="Q1740" s="3"/>
      <c r="T1740" s="1"/>
      <c r="U1740" s="1"/>
      <c r="W1740" s="1"/>
      <c r="Y1740" s="7"/>
      <c r="Z1740" s="7"/>
      <c r="AA1740" s="30"/>
      <c r="AC1740" s="4"/>
      <c r="AD1740" s="4"/>
    </row>
    <row r="1741" spans="4:30" s="2" customFormat="1" x14ac:dyDescent="0.2">
      <c r="D1741" s="1"/>
      <c r="J1741" s="1"/>
      <c r="K1741" s="1"/>
      <c r="L1741" s="1"/>
      <c r="M1741" s="1"/>
      <c r="N1741" s="5"/>
      <c r="Q1741" s="3"/>
      <c r="T1741" s="1"/>
      <c r="U1741" s="1"/>
      <c r="W1741" s="1"/>
      <c r="Y1741" s="7"/>
      <c r="Z1741" s="7"/>
      <c r="AA1741" s="30"/>
      <c r="AC1741" s="4"/>
      <c r="AD1741" s="4"/>
    </row>
    <row r="1742" spans="4:30" s="2" customFormat="1" x14ac:dyDescent="0.2">
      <c r="D1742" s="1"/>
      <c r="J1742" s="1"/>
      <c r="K1742" s="1"/>
      <c r="L1742" s="1"/>
      <c r="M1742" s="1"/>
      <c r="N1742" s="5"/>
      <c r="Q1742" s="3"/>
      <c r="T1742" s="1"/>
      <c r="U1742" s="1"/>
      <c r="W1742" s="1"/>
      <c r="Y1742" s="7"/>
      <c r="Z1742" s="7"/>
      <c r="AA1742" s="30"/>
      <c r="AC1742" s="4"/>
      <c r="AD1742" s="4"/>
    </row>
    <row r="1743" spans="4:30" s="2" customFormat="1" x14ac:dyDescent="0.2">
      <c r="D1743" s="1"/>
      <c r="J1743" s="1"/>
      <c r="K1743" s="1"/>
      <c r="L1743" s="1"/>
      <c r="M1743" s="1"/>
      <c r="N1743" s="5"/>
      <c r="Q1743" s="3"/>
      <c r="T1743" s="1"/>
      <c r="U1743" s="1"/>
      <c r="W1743" s="1"/>
      <c r="Y1743" s="7"/>
      <c r="Z1743" s="7"/>
      <c r="AA1743" s="30"/>
      <c r="AC1743" s="4"/>
      <c r="AD1743" s="4"/>
    </row>
    <row r="1744" spans="4:30" s="2" customFormat="1" x14ac:dyDescent="0.2">
      <c r="D1744" s="1"/>
      <c r="J1744" s="1"/>
      <c r="K1744" s="1"/>
      <c r="L1744" s="1"/>
      <c r="M1744" s="1"/>
      <c r="N1744" s="5"/>
      <c r="Q1744" s="3"/>
      <c r="T1744" s="1"/>
      <c r="U1744" s="1"/>
      <c r="W1744" s="1"/>
      <c r="Y1744" s="7"/>
      <c r="Z1744" s="7"/>
      <c r="AA1744" s="30"/>
      <c r="AC1744" s="4"/>
      <c r="AD1744" s="4"/>
    </row>
    <row r="1745" spans="4:30" s="2" customFormat="1" x14ac:dyDescent="0.2">
      <c r="D1745" s="1"/>
      <c r="J1745" s="1"/>
      <c r="K1745" s="1"/>
      <c r="L1745" s="1"/>
      <c r="M1745" s="1"/>
      <c r="N1745" s="5"/>
      <c r="Q1745" s="3"/>
      <c r="T1745" s="1"/>
      <c r="U1745" s="1"/>
      <c r="W1745" s="1"/>
      <c r="Y1745" s="7"/>
      <c r="Z1745" s="7"/>
      <c r="AA1745" s="30"/>
      <c r="AC1745" s="4"/>
      <c r="AD1745" s="4"/>
    </row>
    <row r="1746" spans="4:30" s="2" customFormat="1" x14ac:dyDescent="0.2">
      <c r="D1746" s="1"/>
      <c r="J1746" s="1"/>
      <c r="K1746" s="1"/>
      <c r="L1746" s="1"/>
      <c r="M1746" s="1"/>
      <c r="N1746" s="5"/>
      <c r="Q1746" s="3"/>
      <c r="T1746" s="1"/>
      <c r="U1746" s="1"/>
      <c r="W1746" s="1"/>
      <c r="Y1746" s="7"/>
      <c r="Z1746" s="7"/>
      <c r="AA1746" s="30"/>
      <c r="AC1746" s="4"/>
      <c r="AD1746" s="4"/>
    </row>
    <row r="1747" spans="4:30" s="2" customFormat="1" x14ac:dyDescent="0.2">
      <c r="D1747" s="1"/>
      <c r="J1747" s="1"/>
      <c r="K1747" s="1"/>
      <c r="L1747" s="1"/>
      <c r="M1747" s="1"/>
      <c r="N1747" s="5"/>
      <c r="Q1747" s="3"/>
      <c r="T1747" s="1"/>
      <c r="U1747" s="1"/>
      <c r="W1747" s="1"/>
      <c r="Y1747" s="7"/>
      <c r="Z1747" s="7"/>
      <c r="AA1747" s="30"/>
      <c r="AC1747" s="4"/>
      <c r="AD1747" s="4"/>
    </row>
    <row r="1748" spans="4:30" s="2" customFormat="1" x14ac:dyDescent="0.2">
      <c r="D1748" s="1"/>
      <c r="J1748" s="1"/>
      <c r="K1748" s="1"/>
      <c r="L1748" s="1"/>
      <c r="M1748" s="1"/>
      <c r="N1748" s="5"/>
      <c r="Q1748" s="3"/>
      <c r="T1748" s="1"/>
      <c r="U1748" s="1"/>
      <c r="W1748" s="1"/>
      <c r="Y1748" s="7"/>
      <c r="Z1748" s="7"/>
      <c r="AA1748" s="30"/>
      <c r="AC1748" s="4"/>
      <c r="AD1748" s="4"/>
    </row>
    <row r="1749" spans="4:30" s="2" customFormat="1" x14ac:dyDescent="0.2">
      <c r="D1749" s="1"/>
      <c r="J1749" s="1"/>
      <c r="K1749" s="1"/>
      <c r="L1749" s="1"/>
      <c r="M1749" s="1"/>
      <c r="N1749" s="5"/>
      <c r="Q1749" s="3"/>
      <c r="T1749" s="1"/>
      <c r="U1749" s="1"/>
      <c r="W1749" s="1"/>
      <c r="Y1749" s="7"/>
      <c r="Z1749" s="7"/>
      <c r="AA1749" s="30"/>
      <c r="AC1749" s="4"/>
      <c r="AD1749" s="4"/>
    </row>
    <row r="1750" spans="4:30" s="2" customFormat="1" x14ac:dyDescent="0.2">
      <c r="D1750" s="1"/>
      <c r="J1750" s="1"/>
      <c r="K1750" s="1"/>
      <c r="L1750" s="1"/>
      <c r="M1750" s="1"/>
      <c r="N1750" s="5"/>
      <c r="Q1750" s="3"/>
      <c r="T1750" s="1"/>
      <c r="U1750" s="1"/>
      <c r="W1750" s="1"/>
      <c r="Y1750" s="7"/>
      <c r="Z1750" s="7"/>
      <c r="AA1750" s="30"/>
      <c r="AC1750" s="4"/>
      <c r="AD1750" s="4"/>
    </row>
    <row r="1751" spans="4:30" s="2" customFormat="1" x14ac:dyDescent="0.2">
      <c r="D1751" s="1"/>
      <c r="J1751" s="1"/>
      <c r="K1751" s="1"/>
      <c r="L1751" s="1"/>
      <c r="M1751" s="1"/>
      <c r="N1751" s="5"/>
      <c r="Q1751" s="3"/>
      <c r="T1751" s="1"/>
      <c r="U1751" s="1"/>
      <c r="W1751" s="1"/>
      <c r="Y1751" s="7"/>
      <c r="Z1751" s="7"/>
      <c r="AA1751" s="30"/>
      <c r="AC1751" s="4"/>
      <c r="AD1751" s="4"/>
    </row>
    <row r="1752" spans="4:30" s="2" customFormat="1" x14ac:dyDescent="0.2">
      <c r="D1752" s="1"/>
      <c r="J1752" s="1"/>
      <c r="K1752" s="1"/>
      <c r="L1752" s="1"/>
      <c r="M1752" s="1"/>
      <c r="N1752" s="5"/>
      <c r="Q1752" s="3"/>
      <c r="T1752" s="1"/>
      <c r="U1752" s="1"/>
      <c r="W1752" s="1"/>
      <c r="Y1752" s="7"/>
      <c r="Z1752" s="7"/>
      <c r="AA1752" s="30"/>
      <c r="AC1752" s="4"/>
      <c r="AD1752" s="4"/>
    </row>
    <row r="1753" spans="4:30" s="2" customFormat="1" x14ac:dyDescent="0.2">
      <c r="D1753" s="1"/>
      <c r="J1753" s="1"/>
      <c r="K1753" s="1"/>
      <c r="L1753" s="1"/>
      <c r="M1753" s="1"/>
      <c r="N1753" s="5"/>
      <c r="Q1753" s="3"/>
      <c r="T1753" s="1"/>
      <c r="U1753" s="1"/>
      <c r="W1753" s="1"/>
      <c r="Y1753" s="7"/>
      <c r="Z1753" s="7"/>
      <c r="AA1753" s="30"/>
      <c r="AC1753" s="4"/>
      <c r="AD1753" s="4"/>
    </row>
    <row r="1754" spans="4:30" s="2" customFormat="1" x14ac:dyDescent="0.2">
      <c r="D1754" s="1"/>
      <c r="J1754" s="1"/>
      <c r="K1754" s="1"/>
      <c r="L1754" s="1"/>
      <c r="M1754" s="1"/>
      <c r="N1754" s="5"/>
      <c r="Q1754" s="3"/>
      <c r="T1754" s="1"/>
      <c r="U1754" s="1"/>
      <c r="W1754" s="1"/>
      <c r="Y1754" s="7"/>
      <c r="Z1754" s="7"/>
      <c r="AA1754" s="30"/>
      <c r="AC1754" s="4"/>
      <c r="AD1754" s="4"/>
    </row>
    <row r="1755" spans="4:30" s="2" customFormat="1" x14ac:dyDescent="0.2">
      <c r="D1755" s="1"/>
      <c r="J1755" s="1"/>
      <c r="K1755" s="1"/>
      <c r="L1755" s="1"/>
      <c r="M1755" s="1"/>
      <c r="N1755" s="5"/>
      <c r="Q1755" s="3"/>
      <c r="T1755" s="1"/>
      <c r="U1755" s="1"/>
      <c r="W1755" s="1"/>
      <c r="Y1755" s="7"/>
      <c r="Z1755" s="7"/>
      <c r="AA1755" s="30"/>
      <c r="AC1755" s="4"/>
      <c r="AD1755" s="4"/>
    </row>
    <row r="1756" spans="4:30" s="2" customFormat="1" x14ac:dyDescent="0.2">
      <c r="D1756" s="1"/>
      <c r="J1756" s="1"/>
      <c r="K1756" s="1"/>
      <c r="L1756" s="1"/>
      <c r="M1756" s="1"/>
      <c r="N1756" s="5"/>
      <c r="Q1756" s="3"/>
      <c r="T1756" s="1"/>
      <c r="U1756" s="1"/>
      <c r="W1756" s="1"/>
      <c r="Y1756" s="7"/>
      <c r="Z1756" s="7"/>
      <c r="AA1756" s="30"/>
      <c r="AC1756" s="4"/>
      <c r="AD1756" s="4"/>
    </row>
    <row r="1757" spans="4:30" s="2" customFormat="1" x14ac:dyDescent="0.2">
      <c r="D1757" s="1"/>
      <c r="J1757" s="1"/>
      <c r="K1757" s="1"/>
      <c r="L1757" s="1"/>
      <c r="M1757" s="1"/>
      <c r="N1757" s="5"/>
      <c r="Q1757" s="3"/>
      <c r="T1757" s="1"/>
      <c r="U1757" s="1"/>
      <c r="W1757" s="1"/>
      <c r="Y1757" s="7"/>
      <c r="Z1757" s="7"/>
      <c r="AA1757" s="30"/>
      <c r="AC1757" s="4"/>
      <c r="AD1757" s="4"/>
    </row>
    <row r="1758" spans="4:30" s="2" customFormat="1" x14ac:dyDescent="0.2">
      <c r="D1758" s="1"/>
      <c r="J1758" s="1"/>
      <c r="K1758" s="1"/>
      <c r="L1758" s="1"/>
      <c r="M1758" s="1"/>
      <c r="N1758" s="5"/>
      <c r="Q1758" s="3"/>
      <c r="T1758" s="1"/>
      <c r="U1758" s="1"/>
      <c r="W1758" s="1"/>
      <c r="Y1758" s="7"/>
      <c r="Z1758" s="7"/>
      <c r="AA1758" s="30"/>
      <c r="AC1758" s="4"/>
      <c r="AD1758" s="4"/>
    </row>
    <row r="1759" spans="4:30" s="2" customFormat="1" x14ac:dyDescent="0.2">
      <c r="D1759" s="1"/>
      <c r="J1759" s="1"/>
      <c r="K1759" s="1"/>
      <c r="L1759" s="1"/>
      <c r="M1759" s="1"/>
      <c r="N1759" s="5"/>
      <c r="Q1759" s="3"/>
      <c r="T1759" s="1"/>
      <c r="U1759" s="1"/>
      <c r="W1759" s="1"/>
      <c r="Y1759" s="7"/>
      <c r="Z1759" s="7"/>
      <c r="AA1759" s="30"/>
      <c r="AC1759" s="4"/>
      <c r="AD1759" s="4"/>
    </row>
    <row r="1760" spans="4:30" s="2" customFormat="1" x14ac:dyDescent="0.2">
      <c r="D1760" s="1"/>
      <c r="J1760" s="1"/>
      <c r="K1760" s="1"/>
      <c r="L1760" s="1"/>
      <c r="M1760" s="1"/>
      <c r="N1760" s="5"/>
      <c r="Q1760" s="3"/>
      <c r="T1760" s="1"/>
      <c r="U1760" s="1"/>
      <c r="W1760" s="1"/>
      <c r="Y1760" s="7"/>
      <c r="Z1760" s="7"/>
      <c r="AA1760" s="30"/>
      <c r="AC1760" s="4"/>
      <c r="AD1760" s="4"/>
    </row>
    <row r="1761" spans="4:30" s="2" customFormat="1" x14ac:dyDescent="0.2">
      <c r="D1761" s="1"/>
      <c r="J1761" s="1"/>
      <c r="K1761" s="1"/>
      <c r="L1761" s="1"/>
      <c r="M1761" s="1"/>
      <c r="N1761" s="5"/>
      <c r="Q1761" s="3"/>
      <c r="T1761" s="1"/>
      <c r="U1761" s="1"/>
      <c r="W1761" s="1"/>
      <c r="Y1761" s="7"/>
      <c r="Z1761" s="7"/>
      <c r="AA1761" s="30"/>
      <c r="AC1761" s="4"/>
      <c r="AD1761" s="4"/>
    </row>
    <row r="1762" spans="4:30" s="2" customFormat="1" x14ac:dyDescent="0.2">
      <c r="D1762" s="1"/>
      <c r="J1762" s="1"/>
      <c r="K1762" s="1"/>
      <c r="L1762" s="1"/>
      <c r="M1762" s="1"/>
      <c r="N1762" s="5"/>
      <c r="Q1762" s="3"/>
      <c r="T1762" s="1"/>
      <c r="U1762" s="1"/>
      <c r="W1762" s="1"/>
      <c r="Y1762" s="7"/>
      <c r="Z1762" s="7"/>
      <c r="AA1762" s="30"/>
      <c r="AC1762" s="4"/>
      <c r="AD1762" s="4"/>
    </row>
    <row r="1763" spans="4:30" s="2" customFormat="1" x14ac:dyDescent="0.2">
      <c r="D1763" s="1"/>
      <c r="J1763" s="1"/>
      <c r="K1763" s="1"/>
      <c r="L1763" s="1"/>
      <c r="M1763" s="1"/>
      <c r="N1763" s="5"/>
      <c r="Q1763" s="3"/>
      <c r="T1763" s="1"/>
      <c r="U1763" s="1"/>
      <c r="W1763" s="1"/>
      <c r="Y1763" s="7"/>
      <c r="Z1763" s="7"/>
      <c r="AA1763" s="30"/>
      <c r="AC1763" s="4"/>
      <c r="AD1763" s="4"/>
    </row>
    <row r="1764" spans="4:30" s="2" customFormat="1" x14ac:dyDescent="0.2">
      <c r="D1764" s="1"/>
      <c r="J1764" s="1"/>
      <c r="K1764" s="1"/>
      <c r="L1764" s="1"/>
      <c r="M1764" s="1"/>
      <c r="N1764" s="5"/>
      <c r="Q1764" s="3"/>
      <c r="T1764" s="1"/>
      <c r="U1764" s="1"/>
      <c r="W1764" s="1"/>
      <c r="Y1764" s="7"/>
      <c r="Z1764" s="7"/>
      <c r="AA1764" s="30"/>
      <c r="AC1764" s="4"/>
      <c r="AD1764" s="4"/>
    </row>
    <row r="1765" spans="4:30" s="2" customFormat="1" x14ac:dyDescent="0.2">
      <c r="D1765" s="1"/>
      <c r="J1765" s="1"/>
      <c r="K1765" s="1"/>
      <c r="L1765" s="1"/>
      <c r="M1765" s="1"/>
      <c r="N1765" s="5"/>
      <c r="Q1765" s="3"/>
      <c r="T1765" s="1"/>
      <c r="U1765" s="1"/>
      <c r="W1765" s="1"/>
      <c r="Y1765" s="7"/>
      <c r="Z1765" s="7"/>
      <c r="AA1765" s="30"/>
      <c r="AC1765" s="4"/>
      <c r="AD1765" s="4"/>
    </row>
    <row r="1766" spans="4:30" s="2" customFormat="1" x14ac:dyDescent="0.2">
      <c r="D1766" s="1"/>
      <c r="J1766" s="1"/>
      <c r="K1766" s="1"/>
      <c r="L1766" s="1"/>
      <c r="M1766" s="1"/>
      <c r="N1766" s="5"/>
      <c r="Q1766" s="3"/>
      <c r="T1766" s="1"/>
      <c r="U1766" s="1"/>
      <c r="W1766" s="1"/>
      <c r="Y1766" s="7"/>
      <c r="Z1766" s="7"/>
      <c r="AA1766" s="30"/>
      <c r="AC1766" s="4"/>
      <c r="AD1766" s="4"/>
    </row>
    <row r="1767" spans="4:30" s="2" customFormat="1" x14ac:dyDescent="0.2">
      <c r="D1767" s="1"/>
      <c r="J1767" s="1"/>
      <c r="K1767" s="1"/>
      <c r="L1767" s="1"/>
      <c r="M1767" s="1"/>
      <c r="N1767" s="5"/>
      <c r="Q1767" s="3"/>
      <c r="T1767" s="1"/>
      <c r="U1767" s="1"/>
      <c r="W1767" s="1"/>
      <c r="Y1767" s="7"/>
      <c r="Z1767" s="7"/>
      <c r="AA1767" s="30"/>
      <c r="AC1767" s="4"/>
      <c r="AD1767" s="4"/>
    </row>
    <row r="1768" spans="4:30" s="2" customFormat="1" x14ac:dyDescent="0.2">
      <c r="D1768" s="1"/>
      <c r="J1768" s="1"/>
      <c r="K1768" s="1"/>
      <c r="L1768" s="1"/>
      <c r="M1768" s="1"/>
      <c r="N1768" s="5"/>
      <c r="Q1768" s="3"/>
      <c r="T1768" s="1"/>
      <c r="U1768" s="1"/>
      <c r="W1768" s="1"/>
      <c r="Y1768" s="7"/>
      <c r="Z1768" s="7"/>
      <c r="AA1768" s="30"/>
      <c r="AC1768" s="4"/>
      <c r="AD1768" s="4"/>
    </row>
    <row r="1769" spans="4:30" s="2" customFormat="1" x14ac:dyDescent="0.2">
      <c r="D1769" s="1"/>
      <c r="J1769" s="1"/>
      <c r="K1769" s="1"/>
      <c r="L1769" s="1"/>
      <c r="M1769" s="1"/>
      <c r="N1769" s="5"/>
      <c r="Q1769" s="3"/>
      <c r="T1769" s="1"/>
      <c r="U1769" s="1"/>
      <c r="W1769" s="1"/>
      <c r="Y1769" s="7"/>
      <c r="Z1769" s="7"/>
      <c r="AA1769" s="30"/>
      <c r="AC1769" s="4"/>
      <c r="AD1769" s="4"/>
    </row>
    <row r="1770" spans="4:30" s="2" customFormat="1" x14ac:dyDescent="0.2">
      <c r="D1770" s="1"/>
      <c r="J1770" s="1"/>
      <c r="K1770" s="1"/>
      <c r="L1770" s="1"/>
      <c r="M1770" s="1"/>
      <c r="N1770" s="5"/>
      <c r="Q1770" s="3"/>
      <c r="T1770" s="1"/>
      <c r="U1770" s="1"/>
      <c r="W1770" s="1"/>
      <c r="Y1770" s="7"/>
      <c r="Z1770" s="7"/>
      <c r="AA1770" s="30"/>
      <c r="AC1770" s="4"/>
      <c r="AD1770" s="4"/>
    </row>
    <row r="1771" spans="4:30" s="2" customFormat="1" x14ac:dyDescent="0.2">
      <c r="D1771" s="1"/>
      <c r="J1771" s="1"/>
      <c r="K1771" s="1"/>
      <c r="L1771" s="1"/>
      <c r="M1771" s="1"/>
      <c r="N1771" s="5"/>
      <c r="Q1771" s="3"/>
      <c r="T1771" s="1"/>
      <c r="U1771" s="1"/>
      <c r="W1771" s="1"/>
      <c r="Y1771" s="7"/>
      <c r="Z1771" s="7"/>
      <c r="AA1771" s="30"/>
      <c r="AC1771" s="4"/>
      <c r="AD1771" s="4"/>
    </row>
    <row r="1772" spans="4:30" s="2" customFormat="1" x14ac:dyDescent="0.2">
      <c r="D1772" s="1"/>
      <c r="J1772" s="1"/>
      <c r="K1772" s="1"/>
      <c r="L1772" s="1"/>
      <c r="M1772" s="1"/>
      <c r="N1772" s="5"/>
      <c r="Q1772" s="3"/>
      <c r="T1772" s="1"/>
      <c r="U1772" s="1"/>
      <c r="W1772" s="1"/>
      <c r="Y1772" s="7"/>
      <c r="Z1772" s="7"/>
      <c r="AA1772" s="30"/>
      <c r="AC1772" s="4"/>
      <c r="AD1772" s="4"/>
    </row>
    <row r="1773" spans="4:30" s="2" customFormat="1" x14ac:dyDescent="0.2">
      <c r="D1773" s="1"/>
      <c r="J1773" s="1"/>
      <c r="K1773" s="1"/>
      <c r="L1773" s="1"/>
      <c r="M1773" s="1"/>
      <c r="N1773" s="5"/>
      <c r="Q1773" s="3"/>
      <c r="T1773" s="1"/>
      <c r="U1773" s="1"/>
      <c r="W1773" s="1"/>
      <c r="Y1773" s="7"/>
      <c r="Z1773" s="7"/>
      <c r="AA1773" s="30"/>
      <c r="AC1773" s="4"/>
      <c r="AD1773" s="4"/>
    </row>
    <row r="1774" spans="4:30" s="2" customFormat="1" x14ac:dyDescent="0.2">
      <c r="D1774" s="1"/>
      <c r="J1774" s="1"/>
      <c r="K1774" s="1"/>
      <c r="L1774" s="1"/>
      <c r="M1774" s="1"/>
      <c r="N1774" s="5"/>
      <c r="Q1774" s="3"/>
      <c r="T1774" s="1"/>
      <c r="U1774" s="1"/>
      <c r="W1774" s="1"/>
      <c r="Y1774" s="7"/>
      <c r="Z1774" s="7"/>
      <c r="AA1774" s="30"/>
      <c r="AC1774" s="4"/>
      <c r="AD1774" s="4"/>
    </row>
    <row r="1775" spans="4:30" s="2" customFormat="1" x14ac:dyDescent="0.2">
      <c r="D1775" s="1"/>
      <c r="J1775" s="1"/>
      <c r="K1775" s="1"/>
      <c r="L1775" s="1"/>
      <c r="M1775" s="1"/>
      <c r="N1775" s="5"/>
      <c r="Q1775" s="3"/>
      <c r="T1775" s="1"/>
      <c r="U1775" s="1"/>
      <c r="W1775" s="1"/>
      <c r="Y1775" s="7"/>
      <c r="Z1775" s="7"/>
      <c r="AA1775" s="30"/>
      <c r="AC1775" s="4"/>
      <c r="AD1775" s="4"/>
    </row>
    <row r="1776" spans="4:30" s="2" customFormat="1" x14ac:dyDescent="0.2">
      <c r="D1776" s="1"/>
      <c r="J1776" s="1"/>
      <c r="K1776" s="1"/>
      <c r="L1776" s="1"/>
      <c r="M1776" s="1"/>
      <c r="N1776" s="5"/>
      <c r="Q1776" s="3"/>
      <c r="T1776" s="1"/>
      <c r="U1776" s="1"/>
      <c r="W1776" s="1"/>
      <c r="Y1776" s="7"/>
      <c r="Z1776" s="7"/>
      <c r="AA1776" s="30"/>
      <c r="AC1776" s="4"/>
      <c r="AD1776" s="4"/>
    </row>
    <row r="1777" spans="4:30" s="2" customFormat="1" x14ac:dyDescent="0.2">
      <c r="D1777" s="1"/>
      <c r="J1777" s="1"/>
      <c r="K1777" s="1"/>
      <c r="L1777" s="1"/>
      <c r="M1777" s="1"/>
      <c r="N1777" s="5"/>
      <c r="Q1777" s="3"/>
      <c r="T1777" s="1"/>
      <c r="U1777" s="1"/>
      <c r="W1777" s="1"/>
      <c r="Y1777" s="7"/>
      <c r="Z1777" s="7"/>
      <c r="AA1777" s="30"/>
      <c r="AC1777" s="4"/>
      <c r="AD1777" s="4"/>
    </row>
    <row r="1778" spans="4:30" s="2" customFormat="1" x14ac:dyDescent="0.2">
      <c r="D1778" s="1"/>
      <c r="J1778" s="1"/>
      <c r="K1778" s="1"/>
      <c r="L1778" s="1"/>
      <c r="M1778" s="1"/>
      <c r="N1778" s="5"/>
      <c r="Q1778" s="3"/>
      <c r="T1778" s="1"/>
      <c r="U1778" s="1"/>
      <c r="W1778" s="1"/>
      <c r="Y1778" s="7"/>
      <c r="Z1778" s="7"/>
      <c r="AA1778" s="30"/>
      <c r="AC1778" s="4"/>
      <c r="AD1778" s="4"/>
    </row>
    <row r="1779" spans="4:30" s="2" customFormat="1" x14ac:dyDescent="0.2">
      <c r="D1779" s="1"/>
      <c r="J1779" s="1"/>
      <c r="K1779" s="1"/>
      <c r="L1779" s="1"/>
      <c r="M1779" s="1"/>
      <c r="N1779" s="5"/>
      <c r="Q1779" s="3"/>
      <c r="T1779" s="1"/>
      <c r="U1779" s="1"/>
      <c r="W1779" s="1"/>
      <c r="Y1779" s="7"/>
      <c r="Z1779" s="7"/>
      <c r="AA1779" s="30"/>
      <c r="AC1779" s="4"/>
      <c r="AD1779" s="4"/>
    </row>
    <row r="1780" spans="4:30" s="2" customFormat="1" x14ac:dyDescent="0.2">
      <c r="D1780" s="1"/>
      <c r="J1780" s="1"/>
      <c r="K1780" s="1"/>
      <c r="L1780" s="1"/>
      <c r="M1780" s="1"/>
      <c r="N1780" s="5"/>
      <c r="Q1780" s="3"/>
      <c r="T1780" s="1"/>
      <c r="U1780" s="1"/>
      <c r="W1780" s="1"/>
      <c r="Y1780" s="7"/>
      <c r="Z1780" s="7"/>
      <c r="AA1780" s="30"/>
      <c r="AC1780" s="4"/>
      <c r="AD1780" s="4"/>
    </row>
    <row r="1781" spans="4:30" s="2" customFormat="1" x14ac:dyDescent="0.2">
      <c r="D1781" s="1"/>
      <c r="J1781" s="1"/>
      <c r="K1781" s="1"/>
      <c r="L1781" s="1"/>
      <c r="M1781" s="1"/>
      <c r="N1781" s="5"/>
      <c r="Q1781" s="3"/>
      <c r="T1781" s="1"/>
      <c r="U1781" s="1"/>
      <c r="W1781" s="1"/>
      <c r="Y1781" s="7"/>
      <c r="Z1781" s="7"/>
      <c r="AA1781" s="30"/>
      <c r="AC1781" s="4"/>
      <c r="AD1781" s="4"/>
    </row>
    <row r="1782" spans="4:30" s="2" customFormat="1" x14ac:dyDescent="0.2">
      <c r="D1782" s="1"/>
      <c r="J1782" s="1"/>
      <c r="K1782" s="1"/>
      <c r="L1782" s="1"/>
      <c r="M1782" s="1"/>
      <c r="N1782" s="5"/>
      <c r="Q1782" s="3"/>
      <c r="T1782" s="1"/>
      <c r="U1782" s="1"/>
      <c r="W1782" s="1"/>
      <c r="Y1782" s="7"/>
      <c r="Z1782" s="7"/>
      <c r="AA1782" s="30"/>
      <c r="AC1782" s="4"/>
      <c r="AD1782" s="4"/>
    </row>
    <row r="1783" spans="4:30" s="2" customFormat="1" x14ac:dyDescent="0.2">
      <c r="D1783" s="1"/>
      <c r="J1783" s="1"/>
      <c r="K1783" s="1"/>
      <c r="L1783" s="1"/>
      <c r="M1783" s="1"/>
      <c r="N1783" s="5"/>
      <c r="Q1783" s="3"/>
      <c r="T1783" s="1"/>
      <c r="U1783" s="1"/>
      <c r="W1783" s="1"/>
      <c r="Y1783" s="7"/>
      <c r="Z1783" s="7"/>
      <c r="AA1783" s="30"/>
      <c r="AC1783" s="4"/>
      <c r="AD1783" s="4"/>
    </row>
    <row r="1784" spans="4:30" s="2" customFormat="1" x14ac:dyDescent="0.2">
      <c r="D1784" s="1"/>
      <c r="J1784" s="1"/>
      <c r="K1784" s="1"/>
      <c r="L1784" s="1"/>
      <c r="M1784" s="1"/>
      <c r="N1784" s="5"/>
      <c r="Q1784" s="3"/>
      <c r="T1784" s="1"/>
      <c r="U1784" s="1"/>
      <c r="W1784" s="1"/>
      <c r="Y1784" s="7"/>
      <c r="Z1784" s="7"/>
      <c r="AA1784" s="30"/>
      <c r="AC1784" s="4"/>
      <c r="AD1784" s="4"/>
    </row>
    <row r="1785" spans="4:30" s="2" customFormat="1" x14ac:dyDescent="0.2">
      <c r="D1785" s="1"/>
      <c r="J1785" s="1"/>
      <c r="K1785" s="1"/>
      <c r="L1785" s="1"/>
      <c r="M1785" s="1"/>
      <c r="N1785" s="5"/>
      <c r="Q1785" s="3"/>
      <c r="T1785" s="1"/>
      <c r="U1785" s="1"/>
      <c r="W1785" s="1"/>
      <c r="Y1785" s="7"/>
      <c r="Z1785" s="7"/>
      <c r="AA1785" s="30"/>
      <c r="AC1785" s="4"/>
      <c r="AD1785" s="4"/>
    </row>
    <row r="1786" spans="4:30" s="2" customFormat="1" x14ac:dyDescent="0.2">
      <c r="D1786" s="1"/>
      <c r="J1786" s="1"/>
      <c r="K1786" s="1"/>
      <c r="L1786" s="1"/>
      <c r="M1786" s="1"/>
      <c r="N1786" s="5"/>
      <c r="Q1786" s="3"/>
      <c r="T1786" s="1"/>
      <c r="U1786" s="1"/>
      <c r="W1786" s="1"/>
      <c r="Y1786" s="7"/>
      <c r="Z1786" s="7"/>
      <c r="AA1786" s="30"/>
      <c r="AC1786" s="4"/>
      <c r="AD1786" s="4"/>
    </row>
    <row r="1787" spans="4:30" s="2" customFormat="1" x14ac:dyDescent="0.2">
      <c r="D1787" s="1"/>
      <c r="J1787" s="1"/>
      <c r="K1787" s="1"/>
      <c r="L1787" s="1"/>
      <c r="M1787" s="1"/>
      <c r="N1787" s="5"/>
      <c r="Q1787" s="3"/>
      <c r="T1787" s="1"/>
      <c r="U1787" s="1"/>
      <c r="W1787" s="1"/>
      <c r="Y1787" s="7"/>
      <c r="Z1787" s="7"/>
      <c r="AA1787" s="30"/>
      <c r="AC1787" s="4"/>
      <c r="AD1787" s="4"/>
    </row>
    <row r="1788" spans="4:30" s="2" customFormat="1" x14ac:dyDescent="0.2">
      <c r="D1788" s="1"/>
      <c r="J1788" s="1"/>
      <c r="K1788" s="1"/>
      <c r="L1788" s="1"/>
      <c r="M1788" s="1"/>
      <c r="N1788" s="5"/>
      <c r="Q1788" s="3"/>
      <c r="T1788" s="1"/>
      <c r="U1788" s="1"/>
      <c r="W1788" s="1"/>
      <c r="Y1788" s="7"/>
      <c r="Z1788" s="7"/>
      <c r="AA1788" s="30"/>
      <c r="AC1788" s="4"/>
      <c r="AD1788" s="4"/>
    </row>
    <row r="1789" spans="4:30" s="2" customFormat="1" x14ac:dyDescent="0.2">
      <c r="D1789" s="1"/>
      <c r="J1789" s="1"/>
      <c r="K1789" s="1"/>
      <c r="L1789" s="1"/>
      <c r="M1789" s="1"/>
      <c r="N1789" s="5"/>
      <c r="Q1789" s="3"/>
      <c r="T1789" s="1"/>
      <c r="U1789" s="1"/>
      <c r="W1789" s="1"/>
      <c r="Y1789" s="7"/>
      <c r="Z1789" s="7"/>
      <c r="AA1789" s="30"/>
      <c r="AC1789" s="4"/>
      <c r="AD1789" s="4"/>
    </row>
    <row r="1790" spans="4:30" s="2" customFormat="1" x14ac:dyDescent="0.2">
      <c r="D1790" s="1"/>
      <c r="J1790" s="1"/>
      <c r="K1790" s="1"/>
      <c r="L1790" s="1"/>
      <c r="M1790" s="1"/>
      <c r="N1790" s="5"/>
      <c r="Q1790" s="3"/>
      <c r="T1790" s="1"/>
      <c r="U1790" s="1"/>
      <c r="W1790" s="1"/>
      <c r="Y1790" s="7"/>
      <c r="Z1790" s="7"/>
      <c r="AA1790" s="30"/>
      <c r="AC1790" s="4"/>
      <c r="AD1790" s="4"/>
    </row>
    <row r="1791" spans="4:30" s="2" customFormat="1" x14ac:dyDescent="0.2">
      <c r="D1791" s="1"/>
      <c r="J1791" s="1"/>
      <c r="K1791" s="1"/>
      <c r="L1791" s="1"/>
      <c r="M1791" s="1"/>
      <c r="N1791" s="5"/>
      <c r="Q1791" s="3"/>
      <c r="T1791" s="1"/>
      <c r="U1791" s="1"/>
      <c r="W1791" s="1"/>
      <c r="Y1791" s="7"/>
      <c r="Z1791" s="7"/>
      <c r="AA1791" s="30"/>
      <c r="AC1791" s="4"/>
      <c r="AD1791" s="4"/>
    </row>
    <row r="1792" spans="4:30" s="2" customFormat="1" x14ac:dyDescent="0.2">
      <c r="D1792" s="1"/>
      <c r="J1792" s="1"/>
      <c r="K1792" s="1"/>
      <c r="L1792" s="1"/>
      <c r="M1792" s="1"/>
      <c r="N1792" s="5"/>
      <c r="Q1792" s="3"/>
      <c r="T1792" s="1"/>
      <c r="U1792" s="1"/>
      <c r="W1792" s="1"/>
      <c r="Y1792" s="7"/>
      <c r="Z1792" s="7"/>
      <c r="AA1792" s="30"/>
      <c r="AC1792" s="4"/>
      <c r="AD1792" s="4"/>
    </row>
    <row r="1793" spans="4:30" s="2" customFormat="1" x14ac:dyDescent="0.2">
      <c r="D1793" s="1"/>
      <c r="J1793" s="1"/>
      <c r="K1793" s="1"/>
      <c r="L1793" s="1"/>
      <c r="M1793" s="1"/>
      <c r="N1793" s="5"/>
      <c r="Q1793" s="3"/>
      <c r="T1793" s="1"/>
      <c r="U1793" s="1"/>
      <c r="W1793" s="1"/>
      <c r="Y1793" s="7"/>
      <c r="Z1793" s="7"/>
      <c r="AA1793" s="30"/>
      <c r="AC1793" s="4"/>
      <c r="AD1793" s="4"/>
    </row>
    <row r="1794" spans="4:30" s="2" customFormat="1" x14ac:dyDescent="0.2">
      <c r="D1794" s="1"/>
      <c r="J1794" s="1"/>
      <c r="K1794" s="1"/>
      <c r="L1794" s="1"/>
      <c r="M1794" s="1"/>
      <c r="N1794" s="5"/>
      <c r="Q1794" s="3"/>
      <c r="T1794" s="1"/>
      <c r="U1794" s="1"/>
      <c r="W1794" s="1"/>
      <c r="Y1794" s="7"/>
      <c r="Z1794" s="7"/>
      <c r="AA1794" s="30"/>
      <c r="AC1794" s="4"/>
      <c r="AD1794" s="4"/>
    </row>
    <row r="1795" spans="4:30" s="2" customFormat="1" x14ac:dyDescent="0.2">
      <c r="D1795" s="1"/>
      <c r="J1795" s="1"/>
      <c r="K1795" s="1"/>
      <c r="L1795" s="1"/>
      <c r="M1795" s="1"/>
      <c r="N1795" s="5"/>
      <c r="Q1795" s="3"/>
      <c r="T1795" s="1"/>
      <c r="U1795" s="1"/>
      <c r="W1795" s="1"/>
      <c r="Y1795" s="7"/>
      <c r="Z1795" s="7"/>
      <c r="AA1795" s="30"/>
      <c r="AC1795" s="4"/>
      <c r="AD1795" s="4"/>
    </row>
    <row r="1796" spans="4:30" s="2" customFormat="1" x14ac:dyDescent="0.2">
      <c r="D1796" s="1"/>
      <c r="J1796" s="1"/>
      <c r="K1796" s="1"/>
      <c r="L1796" s="1"/>
      <c r="M1796" s="1"/>
      <c r="N1796" s="5"/>
      <c r="Q1796" s="3"/>
      <c r="T1796" s="1"/>
      <c r="U1796" s="1"/>
      <c r="W1796" s="1"/>
      <c r="Y1796" s="7"/>
      <c r="Z1796" s="7"/>
      <c r="AA1796" s="30"/>
      <c r="AC1796" s="4"/>
      <c r="AD1796" s="4"/>
    </row>
    <row r="1797" spans="4:30" s="2" customFormat="1" x14ac:dyDescent="0.2">
      <c r="D1797" s="1"/>
      <c r="J1797" s="1"/>
      <c r="K1797" s="1"/>
      <c r="L1797" s="1"/>
      <c r="M1797" s="1"/>
      <c r="N1797" s="5"/>
      <c r="Q1797" s="3"/>
      <c r="T1797" s="1"/>
      <c r="U1797" s="1"/>
      <c r="W1797" s="1"/>
      <c r="Y1797" s="7"/>
      <c r="Z1797" s="7"/>
      <c r="AA1797" s="30"/>
      <c r="AC1797" s="4"/>
      <c r="AD1797" s="4"/>
    </row>
    <row r="1798" spans="4:30" s="2" customFormat="1" x14ac:dyDescent="0.2">
      <c r="D1798" s="1"/>
      <c r="J1798" s="1"/>
      <c r="K1798" s="1"/>
      <c r="L1798" s="1"/>
      <c r="M1798" s="1"/>
      <c r="N1798" s="5"/>
      <c r="Q1798" s="3"/>
      <c r="T1798" s="1"/>
      <c r="U1798" s="1"/>
      <c r="W1798" s="1"/>
      <c r="Y1798" s="7"/>
      <c r="Z1798" s="7"/>
      <c r="AA1798" s="30"/>
      <c r="AC1798" s="4"/>
      <c r="AD1798" s="4"/>
    </row>
    <row r="1799" spans="4:30" s="2" customFormat="1" x14ac:dyDescent="0.2">
      <c r="D1799" s="1"/>
      <c r="J1799" s="1"/>
      <c r="K1799" s="1"/>
      <c r="L1799" s="1"/>
      <c r="M1799" s="1"/>
      <c r="N1799" s="5"/>
      <c r="Q1799" s="3"/>
      <c r="T1799" s="1"/>
      <c r="U1799" s="1"/>
      <c r="W1799" s="1"/>
      <c r="Y1799" s="7"/>
      <c r="Z1799" s="7"/>
      <c r="AA1799" s="30"/>
      <c r="AC1799" s="4"/>
      <c r="AD1799" s="4"/>
    </row>
    <row r="1800" spans="4:30" s="2" customFormat="1" x14ac:dyDescent="0.2">
      <c r="D1800" s="1"/>
      <c r="J1800" s="1"/>
      <c r="K1800" s="1"/>
      <c r="L1800" s="1"/>
      <c r="M1800" s="1"/>
      <c r="N1800" s="5"/>
      <c r="Q1800" s="3"/>
      <c r="T1800" s="1"/>
      <c r="U1800" s="1"/>
      <c r="W1800" s="1"/>
      <c r="Y1800" s="7"/>
      <c r="Z1800" s="7"/>
      <c r="AA1800" s="30"/>
      <c r="AC1800" s="4"/>
      <c r="AD1800" s="4"/>
    </row>
    <row r="1801" spans="4:30" s="2" customFormat="1" x14ac:dyDescent="0.2">
      <c r="D1801" s="1"/>
      <c r="J1801" s="1"/>
      <c r="K1801" s="1"/>
      <c r="L1801" s="1"/>
      <c r="M1801" s="1"/>
      <c r="N1801" s="5"/>
      <c r="Q1801" s="3"/>
      <c r="T1801" s="1"/>
      <c r="U1801" s="1"/>
      <c r="W1801" s="1"/>
      <c r="Y1801" s="7"/>
      <c r="Z1801" s="7"/>
      <c r="AA1801" s="30"/>
      <c r="AC1801" s="4"/>
      <c r="AD1801" s="4"/>
    </row>
    <row r="1802" spans="4:30" s="2" customFormat="1" x14ac:dyDescent="0.2">
      <c r="D1802" s="1"/>
      <c r="J1802" s="1"/>
      <c r="K1802" s="1"/>
      <c r="L1802" s="1"/>
      <c r="M1802" s="1"/>
      <c r="N1802" s="5"/>
      <c r="Q1802" s="3"/>
      <c r="T1802" s="1"/>
      <c r="U1802" s="1"/>
      <c r="W1802" s="1"/>
      <c r="Y1802" s="7"/>
      <c r="Z1802" s="7"/>
      <c r="AA1802" s="30"/>
      <c r="AC1802" s="4"/>
      <c r="AD1802" s="4"/>
    </row>
    <row r="1803" spans="4:30" s="2" customFormat="1" x14ac:dyDescent="0.2">
      <c r="D1803" s="1"/>
      <c r="J1803" s="1"/>
      <c r="K1803" s="1"/>
      <c r="L1803" s="1"/>
      <c r="M1803" s="1"/>
      <c r="N1803" s="5"/>
      <c r="Q1803" s="3"/>
      <c r="T1803" s="1"/>
      <c r="U1803" s="1"/>
      <c r="W1803" s="1"/>
      <c r="Y1803" s="7"/>
      <c r="Z1803" s="7"/>
      <c r="AA1803" s="30"/>
      <c r="AC1803" s="4"/>
      <c r="AD1803" s="4"/>
    </row>
    <row r="1804" spans="4:30" s="2" customFormat="1" x14ac:dyDescent="0.2">
      <c r="D1804" s="1"/>
      <c r="J1804" s="1"/>
      <c r="K1804" s="1"/>
      <c r="L1804" s="1"/>
      <c r="M1804" s="1"/>
      <c r="N1804" s="5"/>
      <c r="Q1804" s="3"/>
      <c r="T1804" s="1"/>
      <c r="U1804" s="1"/>
      <c r="W1804" s="1"/>
      <c r="Y1804" s="7"/>
      <c r="Z1804" s="7"/>
      <c r="AA1804" s="30"/>
      <c r="AC1804" s="4"/>
      <c r="AD1804" s="4"/>
    </row>
    <row r="1805" spans="4:30" s="2" customFormat="1" x14ac:dyDescent="0.2">
      <c r="D1805" s="1"/>
      <c r="J1805" s="1"/>
      <c r="K1805" s="1"/>
      <c r="L1805" s="1"/>
      <c r="M1805" s="1"/>
      <c r="N1805" s="5"/>
      <c r="Q1805" s="3"/>
      <c r="T1805" s="1"/>
      <c r="U1805" s="1"/>
      <c r="W1805" s="1"/>
      <c r="Y1805" s="7"/>
      <c r="Z1805" s="7"/>
      <c r="AA1805" s="30"/>
      <c r="AC1805" s="4"/>
      <c r="AD1805" s="4"/>
    </row>
    <row r="1806" spans="4:30" s="2" customFormat="1" x14ac:dyDescent="0.2">
      <c r="D1806" s="1"/>
      <c r="J1806" s="1"/>
      <c r="K1806" s="1"/>
      <c r="L1806" s="1"/>
      <c r="M1806" s="1"/>
      <c r="N1806" s="5"/>
      <c r="Q1806" s="3"/>
      <c r="T1806" s="1"/>
      <c r="U1806" s="1"/>
      <c r="W1806" s="1"/>
      <c r="Y1806" s="7"/>
      <c r="Z1806" s="7"/>
      <c r="AA1806" s="30"/>
      <c r="AC1806" s="4"/>
      <c r="AD1806" s="4"/>
    </row>
    <row r="1807" spans="4:30" s="2" customFormat="1" x14ac:dyDescent="0.2">
      <c r="D1807" s="1"/>
      <c r="J1807" s="1"/>
      <c r="K1807" s="1"/>
      <c r="L1807" s="1"/>
      <c r="M1807" s="1"/>
      <c r="N1807" s="5"/>
      <c r="Q1807" s="3"/>
      <c r="T1807" s="1"/>
      <c r="U1807" s="1"/>
      <c r="W1807" s="1"/>
      <c r="Y1807" s="7"/>
      <c r="Z1807" s="7"/>
      <c r="AA1807" s="30"/>
      <c r="AC1807" s="4"/>
      <c r="AD1807" s="4"/>
    </row>
    <row r="1808" spans="4:30" s="2" customFormat="1" x14ac:dyDescent="0.2">
      <c r="D1808" s="1"/>
      <c r="J1808" s="1"/>
      <c r="K1808" s="1"/>
      <c r="L1808" s="1"/>
      <c r="M1808" s="1"/>
      <c r="N1808" s="5"/>
      <c r="Q1808" s="3"/>
      <c r="T1808" s="1"/>
      <c r="U1808" s="1"/>
      <c r="W1808" s="1"/>
      <c r="Y1808" s="7"/>
      <c r="Z1808" s="7"/>
      <c r="AA1808" s="30"/>
      <c r="AC1808" s="4"/>
      <c r="AD1808" s="4"/>
    </row>
    <row r="1809" spans="4:30" s="2" customFormat="1" x14ac:dyDescent="0.2">
      <c r="D1809" s="1"/>
      <c r="J1809" s="1"/>
      <c r="K1809" s="1"/>
      <c r="L1809" s="1"/>
      <c r="M1809" s="1"/>
      <c r="N1809" s="5"/>
      <c r="Q1809" s="3"/>
      <c r="T1809" s="1"/>
      <c r="U1809" s="1"/>
      <c r="W1809" s="1"/>
      <c r="Y1809" s="7"/>
      <c r="Z1809" s="7"/>
      <c r="AA1809" s="30"/>
      <c r="AC1809" s="4"/>
      <c r="AD1809" s="4"/>
    </row>
    <row r="1810" spans="4:30" s="2" customFormat="1" x14ac:dyDescent="0.2">
      <c r="D1810" s="1"/>
      <c r="J1810" s="1"/>
      <c r="K1810" s="1"/>
      <c r="L1810" s="1"/>
      <c r="M1810" s="1"/>
      <c r="N1810" s="5"/>
      <c r="Q1810" s="3"/>
      <c r="T1810" s="1"/>
      <c r="U1810" s="1"/>
      <c r="W1810" s="1"/>
      <c r="Y1810" s="7"/>
      <c r="Z1810" s="7"/>
      <c r="AA1810" s="30"/>
      <c r="AC1810" s="4"/>
      <c r="AD1810" s="4"/>
    </row>
    <row r="1811" spans="4:30" s="2" customFormat="1" x14ac:dyDescent="0.2">
      <c r="D1811" s="1"/>
      <c r="J1811" s="1"/>
      <c r="K1811" s="1"/>
      <c r="L1811" s="1"/>
      <c r="M1811" s="1"/>
      <c r="N1811" s="5"/>
      <c r="Q1811" s="3"/>
      <c r="T1811" s="1"/>
      <c r="U1811" s="1"/>
      <c r="W1811" s="1"/>
      <c r="Y1811" s="7"/>
      <c r="Z1811" s="7"/>
      <c r="AA1811" s="30"/>
      <c r="AC1811" s="4"/>
      <c r="AD1811" s="4"/>
    </row>
    <row r="1812" spans="4:30" s="2" customFormat="1" x14ac:dyDescent="0.2">
      <c r="D1812" s="1"/>
      <c r="J1812" s="1"/>
      <c r="K1812" s="1"/>
      <c r="L1812" s="1"/>
      <c r="M1812" s="1"/>
      <c r="N1812" s="5"/>
      <c r="Q1812" s="3"/>
      <c r="T1812" s="1"/>
      <c r="U1812" s="1"/>
      <c r="W1812" s="1"/>
      <c r="Y1812" s="7"/>
      <c r="Z1812" s="7"/>
      <c r="AA1812" s="30"/>
      <c r="AC1812" s="4"/>
      <c r="AD1812" s="4"/>
    </row>
    <row r="1813" spans="4:30" s="2" customFormat="1" x14ac:dyDescent="0.2">
      <c r="D1813" s="1"/>
      <c r="J1813" s="1"/>
      <c r="K1813" s="1"/>
      <c r="L1813" s="1"/>
      <c r="M1813" s="1"/>
      <c r="N1813" s="5"/>
      <c r="Q1813" s="3"/>
      <c r="T1813" s="1"/>
      <c r="U1813" s="1"/>
      <c r="W1813" s="1"/>
      <c r="Y1813" s="7"/>
      <c r="Z1813" s="7"/>
      <c r="AA1813" s="30"/>
      <c r="AC1813" s="4"/>
      <c r="AD1813" s="4"/>
    </row>
    <row r="1814" spans="4:30" s="2" customFormat="1" x14ac:dyDescent="0.2">
      <c r="D1814" s="1"/>
      <c r="J1814" s="1"/>
      <c r="K1814" s="1"/>
      <c r="L1814" s="1"/>
      <c r="M1814" s="1"/>
      <c r="N1814" s="5"/>
      <c r="Q1814" s="3"/>
      <c r="T1814" s="1"/>
      <c r="U1814" s="1"/>
      <c r="W1814" s="1"/>
      <c r="Y1814" s="7"/>
      <c r="Z1814" s="7"/>
      <c r="AA1814" s="30"/>
      <c r="AC1814" s="4"/>
      <c r="AD1814" s="4"/>
    </row>
    <row r="1815" spans="4:30" s="2" customFormat="1" x14ac:dyDescent="0.2">
      <c r="D1815" s="1"/>
      <c r="J1815" s="1"/>
      <c r="K1815" s="1"/>
      <c r="L1815" s="1"/>
      <c r="M1815" s="1"/>
      <c r="N1815" s="5"/>
      <c r="Q1815" s="3"/>
      <c r="T1815" s="1"/>
      <c r="U1815" s="1"/>
      <c r="W1815" s="1"/>
      <c r="Y1815" s="7"/>
      <c r="Z1815" s="7"/>
      <c r="AA1815" s="30"/>
      <c r="AC1815" s="4"/>
      <c r="AD1815" s="4"/>
    </row>
    <row r="1816" spans="4:30" s="2" customFormat="1" x14ac:dyDescent="0.2">
      <c r="D1816" s="1"/>
      <c r="J1816" s="1"/>
      <c r="K1816" s="1"/>
      <c r="L1816" s="1"/>
      <c r="M1816" s="1"/>
      <c r="N1816" s="5"/>
      <c r="Q1816" s="3"/>
      <c r="T1816" s="1"/>
      <c r="U1816" s="1"/>
      <c r="W1816" s="1"/>
      <c r="Y1816" s="7"/>
      <c r="Z1816" s="7"/>
      <c r="AA1816" s="30"/>
      <c r="AC1816" s="4"/>
      <c r="AD1816" s="4"/>
    </row>
    <row r="1817" spans="4:30" s="2" customFormat="1" x14ac:dyDescent="0.2">
      <c r="D1817" s="1"/>
      <c r="J1817" s="1"/>
      <c r="K1817" s="1"/>
      <c r="L1817" s="1"/>
      <c r="M1817" s="1"/>
      <c r="N1817" s="5"/>
      <c r="Q1817" s="3"/>
      <c r="T1817" s="1"/>
      <c r="U1817" s="1"/>
      <c r="W1817" s="1"/>
      <c r="Y1817" s="7"/>
      <c r="Z1817" s="7"/>
      <c r="AA1817" s="30"/>
      <c r="AC1817" s="4"/>
      <c r="AD1817" s="4"/>
    </row>
    <row r="1818" spans="4:30" s="2" customFormat="1" x14ac:dyDescent="0.2">
      <c r="D1818" s="1"/>
      <c r="J1818" s="1"/>
      <c r="K1818" s="1"/>
      <c r="L1818" s="1"/>
      <c r="M1818" s="1"/>
      <c r="N1818" s="5"/>
      <c r="Q1818" s="3"/>
      <c r="T1818" s="1"/>
      <c r="U1818" s="1"/>
      <c r="W1818" s="1"/>
      <c r="Y1818" s="7"/>
      <c r="Z1818" s="7"/>
      <c r="AA1818" s="30"/>
      <c r="AC1818" s="4"/>
      <c r="AD1818" s="4"/>
    </row>
    <row r="1819" spans="4:30" s="2" customFormat="1" x14ac:dyDescent="0.2">
      <c r="D1819" s="1"/>
      <c r="J1819" s="1"/>
      <c r="K1819" s="1"/>
      <c r="L1819" s="1"/>
      <c r="M1819" s="1"/>
      <c r="N1819" s="5"/>
      <c r="Q1819" s="3"/>
      <c r="T1819" s="1"/>
      <c r="U1819" s="1"/>
      <c r="W1819" s="1"/>
      <c r="Y1819" s="7"/>
      <c r="Z1819" s="7"/>
      <c r="AA1819" s="30"/>
      <c r="AC1819" s="4"/>
      <c r="AD1819" s="4"/>
    </row>
    <row r="1820" spans="4:30" s="2" customFormat="1" x14ac:dyDescent="0.2">
      <c r="D1820" s="1"/>
      <c r="J1820" s="1"/>
      <c r="K1820" s="1"/>
      <c r="L1820" s="1"/>
      <c r="M1820" s="1"/>
      <c r="N1820" s="5"/>
      <c r="Q1820" s="3"/>
      <c r="T1820" s="1"/>
      <c r="U1820" s="1"/>
      <c r="W1820" s="1"/>
      <c r="Y1820" s="7"/>
      <c r="Z1820" s="7"/>
      <c r="AA1820" s="30"/>
      <c r="AC1820" s="4"/>
      <c r="AD1820" s="4"/>
    </row>
    <row r="1821" spans="4:30" s="2" customFormat="1" x14ac:dyDescent="0.2">
      <c r="D1821" s="1"/>
      <c r="J1821" s="1"/>
      <c r="K1821" s="1"/>
      <c r="L1821" s="1"/>
      <c r="M1821" s="1"/>
      <c r="N1821" s="5"/>
      <c r="Q1821" s="3"/>
      <c r="T1821" s="1"/>
      <c r="U1821" s="1"/>
      <c r="W1821" s="1"/>
      <c r="Y1821" s="7"/>
      <c r="Z1821" s="7"/>
      <c r="AA1821" s="30"/>
      <c r="AC1821" s="4"/>
      <c r="AD1821" s="4"/>
    </row>
    <row r="1822" spans="4:30" s="2" customFormat="1" x14ac:dyDescent="0.2">
      <c r="D1822" s="1"/>
      <c r="J1822" s="1"/>
      <c r="K1822" s="1"/>
      <c r="L1822" s="1"/>
      <c r="M1822" s="1"/>
      <c r="N1822" s="5"/>
      <c r="Q1822" s="3"/>
      <c r="T1822" s="1"/>
      <c r="U1822" s="1"/>
      <c r="W1822" s="1"/>
      <c r="Y1822" s="7"/>
      <c r="Z1822" s="7"/>
      <c r="AA1822" s="30"/>
      <c r="AC1822" s="4"/>
      <c r="AD1822" s="4"/>
    </row>
    <row r="1823" spans="4:30" s="2" customFormat="1" x14ac:dyDescent="0.2">
      <c r="D1823" s="1"/>
      <c r="J1823" s="1"/>
      <c r="K1823" s="1"/>
      <c r="L1823" s="1"/>
      <c r="M1823" s="1"/>
      <c r="N1823" s="5"/>
      <c r="Q1823" s="3"/>
      <c r="T1823" s="1"/>
      <c r="U1823" s="1"/>
      <c r="W1823" s="1"/>
      <c r="Y1823" s="7"/>
      <c r="Z1823" s="7"/>
      <c r="AA1823" s="30"/>
      <c r="AC1823" s="4"/>
      <c r="AD1823" s="4"/>
    </row>
    <row r="1824" spans="4:30" s="2" customFormat="1" x14ac:dyDescent="0.2">
      <c r="D1824" s="1"/>
      <c r="J1824" s="1"/>
      <c r="K1824" s="1"/>
      <c r="L1824" s="1"/>
      <c r="M1824" s="1"/>
      <c r="N1824" s="5"/>
      <c r="Q1824" s="3"/>
      <c r="T1824" s="1"/>
      <c r="U1824" s="1"/>
      <c r="W1824" s="1"/>
      <c r="Y1824" s="7"/>
      <c r="Z1824" s="7"/>
      <c r="AA1824" s="30"/>
      <c r="AC1824" s="4"/>
      <c r="AD1824" s="4"/>
    </row>
    <row r="1825" spans="4:30" s="2" customFormat="1" x14ac:dyDescent="0.2">
      <c r="D1825" s="1"/>
      <c r="J1825" s="1"/>
      <c r="K1825" s="1"/>
      <c r="L1825" s="1"/>
      <c r="M1825" s="1"/>
      <c r="N1825" s="5"/>
      <c r="Q1825" s="3"/>
      <c r="T1825" s="1"/>
      <c r="U1825" s="1"/>
      <c r="W1825" s="1"/>
      <c r="Y1825" s="7"/>
      <c r="Z1825" s="7"/>
      <c r="AA1825" s="30"/>
      <c r="AC1825" s="4"/>
      <c r="AD1825" s="4"/>
    </row>
    <row r="1826" spans="4:30" s="2" customFormat="1" x14ac:dyDescent="0.2">
      <c r="D1826" s="1"/>
      <c r="J1826" s="1"/>
      <c r="K1826" s="1"/>
      <c r="L1826" s="1"/>
      <c r="M1826" s="1"/>
      <c r="N1826" s="5"/>
      <c r="Q1826" s="3"/>
      <c r="T1826" s="1"/>
      <c r="U1826" s="1"/>
      <c r="W1826" s="1"/>
      <c r="Y1826" s="7"/>
      <c r="Z1826" s="7"/>
      <c r="AA1826" s="30"/>
      <c r="AC1826" s="4"/>
      <c r="AD1826" s="4"/>
    </row>
    <row r="1827" spans="4:30" s="2" customFormat="1" x14ac:dyDescent="0.2">
      <c r="D1827" s="1"/>
      <c r="J1827" s="1"/>
      <c r="K1827" s="1"/>
      <c r="L1827" s="1"/>
      <c r="M1827" s="1"/>
      <c r="N1827" s="5"/>
      <c r="Q1827" s="3"/>
      <c r="T1827" s="1"/>
      <c r="U1827" s="1"/>
      <c r="W1827" s="1"/>
      <c r="Y1827" s="7"/>
      <c r="Z1827" s="7"/>
      <c r="AA1827" s="30"/>
      <c r="AC1827" s="4"/>
      <c r="AD1827" s="4"/>
    </row>
    <row r="1828" spans="4:30" s="2" customFormat="1" x14ac:dyDescent="0.2">
      <c r="D1828" s="1"/>
      <c r="J1828" s="1"/>
      <c r="K1828" s="1"/>
      <c r="L1828" s="1"/>
      <c r="M1828" s="1"/>
      <c r="N1828" s="5"/>
      <c r="Q1828" s="3"/>
      <c r="T1828" s="1"/>
      <c r="U1828" s="1"/>
      <c r="W1828" s="1"/>
      <c r="Y1828" s="7"/>
      <c r="Z1828" s="7"/>
      <c r="AA1828" s="30"/>
      <c r="AC1828" s="4"/>
      <c r="AD1828" s="4"/>
    </row>
    <row r="1829" spans="4:30" s="2" customFormat="1" x14ac:dyDescent="0.2">
      <c r="D1829" s="1"/>
      <c r="J1829" s="1"/>
      <c r="K1829" s="1"/>
      <c r="L1829" s="1"/>
      <c r="M1829" s="1"/>
      <c r="N1829" s="5"/>
      <c r="Q1829" s="3"/>
      <c r="T1829" s="1"/>
      <c r="U1829" s="1"/>
      <c r="W1829" s="1"/>
      <c r="Y1829" s="7"/>
      <c r="Z1829" s="7"/>
      <c r="AA1829" s="30"/>
      <c r="AC1829" s="4"/>
      <c r="AD1829" s="4"/>
    </row>
    <row r="1830" spans="4:30" s="2" customFormat="1" x14ac:dyDescent="0.2">
      <c r="D1830" s="1"/>
      <c r="J1830" s="1"/>
      <c r="K1830" s="1"/>
      <c r="L1830" s="1"/>
      <c r="M1830" s="1"/>
      <c r="N1830" s="5"/>
      <c r="Q1830" s="3"/>
      <c r="T1830" s="1"/>
      <c r="U1830" s="1"/>
      <c r="W1830" s="1"/>
      <c r="Y1830" s="7"/>
      <c r="Z1830" s="7"/>
      <c r="AA1830" s="30"/>
      <c r="AC1830" s="4"/>
      <c r="AD1830" s="4"/>
    </row>
    <row r="1831" spans="4:30" s="2" customFormat="1" x14ac:dyDescent="0.2">
      <c r="D1831" s="1"/>
      <c r="J1831" s="1"/>
      <c r="K1831" s="1"/>
      <c r="L1831" s="1"/>
      <c r="M1831" s="1"/>
      <c r="N1831" s="5"/>
      <c r="Q1831" s="3"/>
      <c r="T1831" s="1"/>
      <c r="U1831" s="1"/>
      <c r="W1831" s="1"/>
      <c r="Y1831" s="7"/>
      <c r="Z1831" s="7"/>
      <c r="AA1831" s="30"/>
      <c r="AC1831" s="4"/>
      <c r="AD1831" s="4"/>
    </row>
    <row r="1832" spans="4:30" s="2" customFormat="1" x14ac:dyDescent="0.2">
      <c r="D1832" s="1"/>
      <c r="J1832" s="1"/>
      <c r="K1832" s="1"/>
      <c r="L1832" s="1"/>
      <c r="M1832" s="1"/>
      <c r="N1832" s="5"/>
      <c r="Q1832" s="3"/>
      <c r="T1832" s="1"/>
      <c r="U1832" s="1"/>
      <c r="W1832" s="1"/>
      <c r="Y1832" s="7"/>
      <c r="Z1832" s="7"/>
      <c r="AA1832" s="30"/>
      <c r="AC1832" s="4"/>
      <c r="AD1832" s="4"/>
    </row>
    <row r="1833" spans="4:30" s="2" customFormat="1" x14ac:dyDescent="0.2">
      <c r="D1833" s="1"/>
      <c r="J1833" s="1"/>
      <c r="K1833" s="1"/>
      <c r="L1833" s="1"/>
      <c r="M1833" s="1"/>
      <c r="N1833" s="5"/>
      <c r="Q1833" s="3"/>
      <c r="T1833" s="1"/>
      <c r="U1833" s="1"/>
      <c r="W1833" s="1"/>
      <c r="Y1833" s="7"/>
      <c r="Z1833" s="7"/>
      <c r="AA1833" s="30"/>
      <c r="AC1833" s="4"/>
      <c r="AD1833" s="4"/>
    </row>
    <row r="1834" spans="4:30" s="2" customFormat="1" x14ac:dyDescent="0.2">
      <c r="D1834" s="1"/>
      <c r="J1834" s="1"/>
      <c r="K1834" s="1"/>
      <c r="L1834" s="1"/>
      <c r="M1834" s="1"/>
      <c r="N1834" s="5"/>
      <c r="Q1834" s="3"/>
      <c r="T1834" s="1"/>
      <c r="U1834" s="1"/>
      <c r="W1834" s="1"/>
      <c r="Y1834" s="7"/>
      <c r="Z1834" s="7"/>
      <c r="AA1834" s="30"/>
      <c r="AC1834" s="4"/>
      <c r="AD1834" s="4"/>
    </row>
    <row r="1835" spans="4:30" s="2" customFormat="1" x14ac:dyDescent="0.2">
      <c r="D1835" s="1"/>
      <c r="J1835" s="1"/>
      <c r="K1835" s="1"/>
      <c r="L1835" s="1"/>
      <c r="M1835" s="1"/>
      <c r="N1835" s="5"/>
      <c r="Q1835" s="3"/>
      <c r="T1835" s="1"/>
      <c r="U1835" s="1"/>
      <c r="W1835" s="1"/>
      <c r="Y1835" s="7"/>
      <c r="Z1835" s="7"/>
      <c r="AA1835" s="30"/>
      <c r="AC1835" s="4"/>
      <c r="AD1835" s="4"/>
    </row>
    <row r="1836" spans="4:30" s="2" customFormat="1" x14ac:dyDescent="0.2">
      <c r="D1836" s="1"/>
      <c r="J1836" s="1"/>
      <c r="K1836" s="1"/>
      <c r="L1836" s="1"/>
      <c r="M1836" s="1"/>
      <c r="N1836" s="5"/>
      <c r="Q1836" s="3"/>
      <c r="T1836" s="1"/>
      <c r="U1836" s="1"/>
      <c r="W1836" s="1"/>
      <c r="Y1836" s="7"/>
      <c r="Z1836" s="7"/>
      <c r="AA1836" s="30"/>
      <c r="AC1836" s="4"/>
      <c r="AD1836" s="4"/>
    </row>
    <row r="1837" spans="4:30" s="2" customFormat="1" x14ac:dyDescent="0.2">
      <c r="D1837" s="1"/>
      <c r="J1837" s="1"/>
      <c r="K1837" s="1"/>
      <c r="L1837" s="1"/>
      <c r="M1837" s="1"/>
      <c r="N1837" s="5"/>
      <c r="Q1837" s="3"/>
      <c r="T1837" s="1"/>
      <c r="U1837" s="1"/>
      <c r="W1837" s="1"/>
      <c r="Y1837" s="7"/>
      <c r="Z1837" s="7"/>
      <c r="AA1837" s="30"/>
      <c r="AC1837" s="4"/>
      <c r="AD1837" s="4"/>
    </row>
    <row r="1838" spans="4:30" s="2" customFormat="1" x14ac:dyDescent="0.2">
      <c r="D1838" s="1"/>
      <c r="J1838" s="1"/>
      <c r="K1838" s="1"/>
      <c r="L1838" s="1"/>
      <c r="M1838" s="1"/>
      <c r="N1838" s="5"/>
      <c r="Q1838" s="3"/>
      <c r="T1838" s="1"/>
      <c r="U1838" s="1"/>
      <c r="W1838" s="1"/>
      <c r="Y1838" s="7"/>
      <c r="Z1838" s="7"/>
      <c r="AA1838" s="30"/>
      <c r="AC1838" s="4"/>
      <c r="AD1838" s="4"/>
    </row>
    <row r="1839" spans="4:30" s="2" customFormat="1" x14ac:dyDescent="0.2">
      <c r="D1839" s="1"/>
      <c r="J1839" s="1"/>
      <c r="K1839" s="1"/>
      <c r="L1839" s="1"/>
      <c r="M1839" s="1"/>
      <c r="N1839" s="5"/>
      <c r="Q1839" s="3"/>
      <c r="T1839" s="1"/>
      <c r="U1839" s="1"/>
      <c r="W1839" s="1"/>
      <c r="Y1839" s="7"/>
      <c r="Z1839" s="7"/>
      <c r="AA1839" s="30"/>
      <c r="AC1839" s="4"/>
      <c r="AD1839" s="4"/>
    </row>
    <row r="1840" spans="4:30" s="2" customFormat="1" x14ac:dyDescent="0.2">
      <c r="D1840" s="1"/>
      <c r="J1840" s="1"/>
      <c r="K1840" s="1"/>
      <c r="L1840" s="1"/>
      <c r="M1840" s="1"/>
      <c r="N1840" s="5"/>
      <c r="Q1840" s="3"/>
      <c r="T1840" s="1"/>
      <c r="U1840" s="1"/>
      <c r="W1840" s="1"/>
      <c r="Y1840" s="7"/>
      <c r="Z1840" s="7"/>
      <c r="AA1840" s="30"/>
      <c r="AC1840" s="4"/>
      <c r="AD1840" s="4"/>
    </row>
    <row r="1841" spans="4:30" s="2" customFormat="1" x14ac:dyDescent="0.2">
      <c r="D1841" s="1"/>
      <c r="J1841" s="1"/>
      <c r="K1841" s="1"/>
      <c r="L1841" s="1"/>
      <c r="M1841" s="1"/>
      <c r="N1841" s="5"/>
      <c r="Q1841" s="3"/>
      <c r="T1841" s="1"/>
      <c r="U1841" s="1"/>
      <c r="W1841" s="1"/>
      <c r="Y1841" s="7"/>
      <c r="Z1841" s="7"/>
      <c r="AA1841" s="30"/>
      <c r="AC1841" s="4"/>
      <c r="AD1841" s="4"/>
    </row>
    <row r="1842" spans="4:30" s="2" customFormat="1" x14ac:dyDescent="0.2">
      <c r="D1842" s="1"/>
      <c r="J1842" s="1"/>
      <c r="K1842" s="1"/>
      <c r="L1842" s="1"/>
      <c r="M1842" s="1"/>
      <c r="N1842" s="5"/>
      <c r="Q1842" s="3"/>
      <c r="T1842" s="1"/>
      <c r="U1842" s="1"/>
      <c r="W1842" s="1"/>
      <c r="Y1842" s="7"/>
      <c r="Z1842" s="7"/>
      <c r="AA1842" s="30"/>
      <c r="AC1842" s="4"/>
      <c r="AD1842" s="4"/>
    </row>
    <row r="1843" spans="4:30" s="2" customFormat="1" x14ac:dyDescent="0.2">
      <c r="D1843" s="1"/>
      <c r="J1843" s="1"/>
      <c r="K1843" s="1"/>
      <c r="L1843" s="1"/>
      <c r="M1843" s="1"/>
      <c r="N1843" s="5"/>
      <c r="Q1843" s="3"/>
      <c r="T1843" s="1"/>
      <c r="U1843" s="1"/>
      <c r="W1843" s="1"/>
      <c r="Y1843" s="7"/>
      <c r="Z1843" s="7"/>
      <c r="AA1843" s="30"/>
      <c r="AC1843" s="4"/>
      <c r="AD1843" s="4"/>
    </row>
    <row r="1844" spans="4:30" s="2" customFormat="1" x14ac:dyDescent="0.2">
      <c r="D1844" s="1"/>
      <c r="J1844" s="1"/>
      <c r="K1844" s="1"/>
      <c r="L1844" s="1"/>
      <c r="M1844" s="1"/>
      <c r="N1844" s="5"/>
      <c r="Q1844" s="3"/>
      <c r="T1844" s="1"/>
      <c r="U1844" s="1"/>
      <c r="W1844" s="1"/>
      <c r="Y1844" s="7"/>
      <c r="Z1844" s="7"/>
      <c r="AA1844" s="30"/>
      <c r="AC1844" s="4"/>
      <c r="AD1844" s="4"/>
    </row>
    <row r="1845" spans="4:30" s="2" customFormat="1" x14ac:dyDescent="0.2">
      <c r="D1845" s="1"/>
      <c r="J1845" s="1"/>
      <c r="K1845" s="1"/>
      <c r="L1845" s="1"/>
      <c r="M1845" s="1"/>
      <c r="N1845" s="5"/>
      <c r="Q1845" s="3"/>
      <c r="T1845" s="1"/>
      <c r="U1845" s="1"/>
      <c r="W1845" s="1"/>
      <c r="Y1845" s="7"/>
      <c r="Z1845" s="7"/>
      <c r="AA1845" s="30"/>
      <c r="AC1845" s="4"/>
      <c r="AD1845" s="4"/>
    </row>
    <row r="1846" spans="4:30" s="2" customFormat="1" x14ac:dyDescent="0.2">
      <c r="D1846" s="1"/>
      <c r="J1846" s="1"/>
      <c r="K1846" s="1"/>
      <c r="L1846" s="1"/>
      <c r="M1846" s="1"/>
      <c r="N1846" s="5"/>
      <c r="Q1846" s="3"/>
      <c r="T1846" s="1"/>
      <c r="U1846" s="1"/>
      <c r="W1846" s="1"/>
      <c r="Y1846" s="7"/>
      <c r="Z1846" s="7"/>
      <c r="AA1846" s="30"/>
      <c r="AC1846" s="4"/>
      <c r="AD1846" s="4"/>
    </row>
    <row r="1847" spans="4:30" s="2" customFormat="1" x14ac:dyDescent="0.2">
      <c r="D1847" s="1"/>
      <c r="J1847" s="1"/>
      <c r="K1847" s="1"/>
      <c r="L1847" s="1"/>
      <c r="M1847" s="1"/>
      <c r="N1847" s="5"/>
      <c r="Q1847" s="3"/>
      <c r="T1847" s="1"/>
      <c r="U1847" s="1"/>
      <c r="W1847" s="1"/>
      <c r="Y1847" s="7"/>
      <c r="Z1847" s="7"/>
      <c r="AA1847" s="30"/>
      <c r="AC1847" s="4"/>
      <c r="AD1847" s="4"/>
    </row>
    <row r="1848" spans="4:30" s="2" customFormat="1" x14ac:dyDescent="0.2">
      <c r="D1848" s="1"/>
      <c r="J1848" s="1"/>
      <c r="K1848" s="1"/>
      <c r="L1848" s="1"/>
      <c r="M1848" s="1"/>
      <c r="N1848" s="5"/>
      <c r="Q1848" s="3"/>
      <c r="T1848" s="1"/>
      <c r="U1848" s="1"/>
      <c r="W1848" s="1"/>
      <c r="Y1848" s="7"/>
      <c r="Z1848" s="7"/>
      <c r="AA1848" s="30"/>
      <c r="AC1848" s="4"/>
      <c r="AD1848" s="4"/>
    </row>
    <row r="1849" spans="4:30" s="2" customFormat="1" x14ac:dyDescent="0.2">
      <c r="D1849" s="1"/>
      <c r="J1849" s="1"/>
      <c r="K1849" s="1"/>
      <c r="L1849" s="1"/>
      <c r="M1849" s="1"/>
      <c r="N1849" s="5"/>
      <c r="Q1849" s="3"/>
      <c r="T1849" s="1"/>
      <c r="U1849" s="1"/>
      <c r="W1849" s="1"/>
      <c r="Y1849" s="7"/>
      <c r="Z1849" s="7"/>
      <c r="AA1849" s="30"/>
      <c r="AC1849" s="4"/>
      <c r="AD1849" s="4"/>
    </row>
    <row r="1850" spans="4:30" s="2" customFormat="1" x14ac:dyDescent="0.2">
      <c r="D1850" s="1"/>
      <c r="J1850" s="1"/>
      <c r="K1850" s="1"/>
      <c r="L1850" s="1"/>
      <c r="M1850" s="1"/>
      <c r="N1850" s="5"/>
      <c r="Q1850" s="3"/>
      <c r="T1850" s="1"/>
      <c r="U1850" s="1"/>
      <c r="W1850" s="1"/>
      <c r="Y1850" s="7"/>
      <c r="Z1850" s="7"/>
      <c r="AA1850" s="30"/>
      <c r="AC1850" s="4"/>
      <c r="AD1850" s="4"/>
    </row>
    <row r="1851" spans="4:30" s="2" customFormat="1" x14ac:dyDescent="0.2">
      <c r="D1851" s="1"/>
      <c r="J1851" s="1"/>
      <c r="K1851" s="1"/>
      <c r="L1851" s="1"/>
      <c r="M1851" s="1"/>
      <c r="N1851" s="5"/>
      <c r="Q1851" s="3"/>
      <c r="T1851" s="1"/>
      <c r="U1851" s="1"/>
      <c r="W1851" s="1"/>
      <c r="Y1851" s="7"/>
      <c r="Z1851" s="7"/>
      <c r="AA1851" s="30"/>
      <c r="AC1851" s="4"/>
      <c r="AD1851" s="4"/>
    </row>
    <row r="1852" spans="4:30" s="2" customFormat="1" x14ac:dyDescent="0.2">
      <c r="D1852" s="1"/>
      <c r="J1852" s="1"/>
      <c r="K1852" s="1"/>
      <c r="L1852" s="1"/>
      <c r="M1852" s="1"/>
      <c r="N1852" s="5"/>
      <c r="Q1852" s="3"/>
      <c r="T1852" s="1"/>
      <c r="U1852" s="1"/>
      <c r="W1852" s="1"/>
      <c r="Y1852" s="7"/>
      <c r="Z1852" s="7"/>
      <c r="AA1852" s="30"/>
      <c r="AC1852" s="4"/>
      <c r="AD1852" s="4"/>
    </row>
    <row r="1853" spans="4:30" s="2" customFormat="1" x14ac:dyDescent="0.2">
      <c r="D1853" s="1"/>
      <c r="J1853" s="1"/>
      <c r="K1853" s="1"/>
      <c r="L1853" s="1"/>
      <c r="M1853" s="1"/>
      <c r="N1853" s="5"/>
      <c r="Q1853" s="3"/>
      <c r="T1853" s="1"/>
      <c r="U1853" s="1"/>
      <c r="W1853" s="1"/>
      <c r="Y1853" s="7"/>
      <c r="Z1853" s="7"/>
      <c r="AA1853" s="30"/>
      <c r="AC1853" s="4"/>
      <c r="AD1853" s="4"/>
    </row>
    <row r="1854" spans="4:30" s="2" customFormat="1" x14ac:dyDescent="0.2">
      <c r="D1854" s="1"/>
      <c r="J1854" s="1"/>
      <c r="K1854" s="1"/>
      <c r="L1854" s="1"/>
      <c r="M1854" s="1"/>
      <c r="N1854" s="5"/>
      <c r="Q1854" s="3"/>
      <c r="T1854" s="1"/>
      <c r="U1854" s="1"/>
      <c r="W1854" s="1"/>
      <c r="Y1854" s="7"/>
      <c r="Z1854" s="7"/>
      <c r="AA1854" s="30"/>
      <c r="AC1854" s="4"/>
      <c r="AD1854" s="4"/>
    </row>
    <row r="1855" spans="4:30" s="2" customFormat="1" x14ac:dyDescent="0.2">
      <c r="D1855" s="1"/>
      <c r="J1855" s="1"/>
      <c r="K1855" s="1"/>
      <c r="L1855" s="1"/>
      <c r="M1855" s="1"/>
      <c r="N1855" s="5"/>
      <c r="Q1855" s="3"/>
      <c r="T1855" s="1"/>
      <c r="U1855" s="1"/>
      <c r="W1855" s="1"/>
      <c r="Y1855" s="7"/>
      <c r="Z1855" s="7"/>
      <c r="AA1855" s="30"/>
      <c r="AC1855" s="4"/>
      <c r="AD1855" s="4"/>
    </row>
    <row r="1856" spans="4:30" s="2" customFormat="1" x14ac:dyDescent="0.2">
      <c r="D1856" s="1"/>
      <c r="J1856" s="1"/>
      <c r="K1856" s="1"/>
      <c r="L1856" s="1"/>
      <c r="M1856" s="1"/>
      <c r="N1856" s="5"/>
      <c r="Q1856" s="3"/>
      <c r="T1856" s="1"/>
      <c r="U1856" s="1"/>
      <c r="W1856" s="1"/>
      <c r="Y1856" s="7"/>
      <c r="Z1856" s="7"/>
      <c r="AA1856" s="30"/>
      <c r="AC1856" s="4"/>
      <c r="AD1856" s="4"/>
    </row>
    <row r="1857" spans="4:30" s="2" customFormat="1" x14ac:dyDescent="0.2">
      <c r="D1857" s="1"/>
      <c r="J1857" s="1"/>
      <c r="K1857" s="1"/>
      <c r="L1857" s="1"/>
      <c r="M1857" s="1"/>
      <c r="N1857" s="5"/>
      <c r="Q1857" s="3"/>
      <c r="T1857" s="1"/>
      <c r="U1857" s="1"/>
      <c r="W1857" s="1"/>
      <c r="Y1857" s="7"/>
      <c r="Z1857" s="7"/>
      <c r="AA1857" s="30"/>
      <c r="AC1857" s="4"/>
      <c r="AD1857" s="4"/>
    </row>
    <row r="1858" spans="4:30" s="2" customFormat="1" x14ac:dyDescent="0.2">
      <c r="D1858" s="1"/>
      <c r="J1858" s="1"/>
      <c r="K1858" s="1"/>
      <c r="L1858" s="1"/>
      <c r="M1858" s="1"/>
      <c r="N1858" s="5"/>
      <c r="Q1858" s="3"/>
      <c r="T1858" s="1"/>
      <c r="U1858" s="1"/>
      <c r="W1858" s="1"/>
      <c r="Y1858" s="7"/>
      <c r="Z1858" s="7"/>
      <c r="AA1858" s="30"/>
      <c r="AC1858" s="4"/>
      <c r="AD1858" s="4"/>
    </row>
    <row r="1859" spans="4:30" s="2" customFormat="1" x14ac:dyDescent="0.2">
      <c r="D1859" s="1"/>
      <c r="J1859" s="1"/>
      <c r="K1859" s="1"/>
      <c r="L1859" s="1"/>
      <c r="M1859" s="1"/>
      <c r="N1859" s="5"/>
      <c r="Q1859" s="3"/>
      <c r="T1859" s="1"/>
      <c r="U1859" s="1"/>
      <c r="W1859" s="1"/>
      <c r="Y1859" s="7"/>
      <c r="Z1859" s="7"/>
      <c r="AA1859" s="30"/>
      <c r="AC1859" s="4"/>
      <c r="AD1859" s="4"/>
    </row>
    <row r="1860" spans="4:30" s="2" customFormat="1" x14ac:dyDescent="0.2">
      <c r="D1860" s="1"/>
      <c r="J1860" s="1"/>
      <c r="K1860" s="1"/>
      <c r="L1860" s="1"/>
      <c r="M1860" s="1"/>
      <c r="N1860" s="5"/>
      <c r="Q1860" s="3"/>
      <c r="T1860" s="1"/>
      <c r="U1860" s="1"/>
      <c r="W1860" s="1"/>
      <c r="Y1860" s="7"/>
      <c r="Z1860" s="7"/>
      <c r="AA1860" s="30"/>
      <c r="AC1860" s="4"/>
      <c r="AD1860" s="4"/>
    </row>
    <row r="1861" spans="4:30" s="2" customFormat="1" x14ac:dyDescent="0.2">
      <c r="D1861" s="1"/>
      <c r="J1861" s="1"/>
      <c r="K1861" s="1"/>
      <c r="L1861" s="1"/>
      <c r="M1861" s="1"/>
      <c r="N1861" s="5"/>
      <c r="Q1861" s="3"/>
      <c r="T1861" s="1"/>
      <c r="U1861" s="1"/>
      <c r="W1861" s="1"/>
      <c r="Y1861" s="7"/>
      <c r="Z1861" s="7"/>
      <c r="AA1861" s="30"/>
      <c r="AC1861" s="4"/>
      <c r="AD1861" s="4"/>
    </row>
    <row r="1862" spans="4:30" s="2" customFormat="1" x14ac:dyDescent="0.2">
      <c r="D1862" s="1"/>
      <c r="J1862" s="1"/>
      <c r="K1862" s="1"/>
      <c r="L1862" s="1"/>
      <c r="M1862" s="1"/>
      <c r="N1862" s="5"/>
      <c r="Q1862" s="3"/>
      <c r="T1862" s="1"/>
      <c r="U1862" s="1"/>
      <c r="W1862" s="1"/>
      <c r="Y1862" s="7"/>
      <c r="Z1862" s="7"/>
      <c r="AA1862" s="30"/>
      <c r="AC1862" s="4"/>
      <c r="AD1862" s="4"/>
    </row>
    <row r="1863" spans="4:30" s="2" customFormat="1" x14ac:dyDescent="0.2">
      <c r="D1863" s="1"/>
      <c r="J1863" s="1"/>
      <c r="K1863" s="1"/>
      <c r="L1863" s="1"/>
      <c r="M1863" s="1"/>
      <c r="N1863" s="5"/>
      <c r="Q1863" s="3"/>
      <c r="T1863" s="1"/>
      <c r="U1863" s="1"/>
      <c r="W1863" s="1"/>
      <c r="Y1863" s="7"/>
      <c r="Z1863" s="7"/>
      <c r="AA1863" s="30"/>
      <c r="AC1863" s="4"/>
      <c r="AD1863" s="4"/>
    </row>
    <row r="1864" spans="4:30" s="2" customFormat="1" x14ac:dyDescent="0.2">
      <c r="D1864" s="1"/>
      <c r="J1864" s="1"/>
      <c r="K1864" s="1"/>
      <c r="L1864" s="1"/>
      <c r="M1864" s="1"/>
      <c r="N1864" s="5"/>
      <c r="Q1864" s="3"/>
      <c r="T1864" s="1"/>
      <c r="U1864" s="1"/>
      <c r="W1864" s="1"/>
      <c r="Y1864" s="7"/>
      <c r="Z1864" s="7"/>
      <c r="AA1864" s="30"/>
      <c r="AC1864" s="4"/>
      <c r="AD1864" s="4"/>
    </row>
    <row r="1865" spans="4:30" s="2" customFormat="1" x14ac:dyDescent="0.2">
      <c r="D1865" s="1"/>
      <c r="J1865" s="1"/>
      <c r="K1865" s="1"/>
      <c r="L1865" s="1"/>
      <c r="M1865" s="1"/>
      <c r="N1865" s="5"/>
      <c r="Q1865" s="3"/>
      <c r="T1865" s="1"/>
      <c r="U1865" s="1"/>
      <c r="W1865" s="1"/>
      <c r="Y1865" s="7"/>
      <c r="Z1865" s="7"/>
      <c r="AA1865" s="30"/>
      <c r="AC1865" s="4"/>
      <c r="AD1865" s="4"/>
    </row>
    <row r="1866" spans="4:30" s="2" customFormat="1" x14ac:dyDescent="0.2">
      <c r="D1866" s="1"/>
      <c r="J1866" s="1"/>
      <c r="K1866" s="1"/>
      <c r="L1866" s="1"/>
      <c r="M1866" s="1"/>
      <c r="N1866" s="5"/>
      <c r="Q1866" s="3"/>
      <c r="T1866" s="1"/>
      <c r="U1866" s="1"/>
      <c r="W1866" s="1"/>
      <c r="Y1866" s="7"/>
      <c r="Z1866" s="7"/>
      <c r="AA1866" s="30"/>
      <c r="AC1866" s="4"/>
      <c r="AD1866" s="4"/>
    </row>
    <row r="1867" spans="4:30" s="2" customFormat="1" x14ac:dyDescent="0.2">
      <c r="D1867" s="1"/>
      <c r="J1867" s="1"/>
      <c r="K1867" s="1"/>
      <c r="L1867" s="1"/>
      <c r="M1867" s="1"/>
      <c r="N1867" s="5"/>
      <c r="Q1867" s="3"/>
      <c r="T1867" s="1"/>
      <c r="U1867" s="1"/>
      <c r="W1867" s="1"/>
      <c r="Y1867" s="7"/>
      <c r="Z1867" s="7"/>
      <c r="AA1867" s="30"/>
      <c r="AC1867" s="4"/>
      <c r="AD1867" s="4"/>
    </row>
    <row r="1868" spans="4:30" s="2" customFormat="1" x14ac:dyDescent="0.2">
      <c r="D1868" s="1"/>
      <c r="J1868" s="1"/>
      <c r="K1868" s="1"/>
      <c r="L1868" s="1"/>
      <c r="M1868" s="1"/>
      <c r="N1868" s="5"/>
      <c r="Q1868" s="3"/>
      <c r="T1868" s="1"/>
      <c r="U1868" s="1"/>
      <c r="W1868" s="1"/>
      <c r="Y1868" s="7"/>
      <c r="Z1868" s="7"/>
      <c r="AA1868" s="30"/>
      <c r="AC1868" s="4"/>
      <c r="AD1868" s="4"/>
    </row>
    <row r="1869" spans="4:30" s="2" customFormat="1" x14ac:dyDescent="0.2">
      <c r="D1869" s="1"/>
      <c r="J1869" s="1"/>
      <c r="K1869" s="1"/>
      <c r="L1869" s="1"/>
      <c r="M1869" s="1"/>
      <c r="N1869" s="5"/>
      <c r="Q1869" s="3"/>
      <c r="T1869" s="1"/>
      <c r="U1869" s="1"/>
      <c r="W1869" s="1"/>
      <c r="Y1869" s="7"/>
      <c r="Z1869" s="7"/>
      <c r="AA1869" s="30"/>
      <c r="AC1869" s="4"/>
      <c r="AD1869" s="4"/>
    </row>
    <row r="1870" spans="4:30" s="2" customFormat="1" x14ac:dyDescent="0.2">
      <c r="D1870" s="1"/>
      <c r="J1870" s="1"/>
      <c r="K1870" s="1"/>
      <c r="L1870" s="1"/>
      <c r="M1870" s="1"/>
      <c r="N1870" s="5"/>
      <c r="Q1870" s="3"/>
      <c r="T1870" s="1"/>
      <c r="U1870" s="1"/>
      <c r="W1870" s="1"/>
      <c r="Y1870" s="7"/>
      <c r="Z1870" s="7"/>
      <c r="AA1870" s="30"/>
      <c r="AC1870" s="4"/>
      <c r="AD1870" s="4"/>
    </row>
    <row r="1871" spans="4:30" s="2" customFormat="1" x14ac:dyDescent="0.2">
      <c r="D1871" s="1"/>
      <c r="J1871" s="1"/>
      <c r="K1871" s="1"/>
      <c r="L1871" s="1"/>
      <c r="M1871" s="1"/>
      <c r="N1871" s="5"/>
      <c r="Q1871" s="3"/>
      <c r="T1871" s="1"/>
      <c r="U1871" s="1"/>
      <c r="W1871" s="1"/>
      <c r="Y1871" s="7"/>
      <c r="Z1871" s="7"/>
      <c r="AA1871" s="30"/>
      <c r="AC1871" s="4"/>
      <c r="AD1871" s="4"/>
    </row>
    <row r="1872" spans="4:30" s="2" customFormat="1" x14ac:dyDescent="0.2">
      <c r="D1872" s="1"/>
      <c r="J1872" s="1"/>
      <c r="K1872" s="1"/>
      <c r="L1872" s="1"/>
      <c r="M1872" s="1"/>
      <c r="N1872" s="5"/>
      <c r="Q1872" s="3"/>
      <c r="T1872" s="1"/>
      <c r="U1872" s="1"/>
      <c r="W1872" s="1"/>
      <c r="Y1872" s="7"/>
      <c r="Z1872" s="7"/>
      <c r="AA1872" s="30"/>
      <c r="AC1872" s="4"/>
      <c r="AD1872" s="4"/>
    </row>
    <row r="1873" spans="4:30" s="2" customFormat="1" x14ac:dyDescent="0.2">
      <c r="D1873" s="1"/>
      <c r="J1873" s="1"/>
      <c r="K1873" s="1"/>
      <c r="L1873" s="1"/>
      <c r="M1873" s="1"/>
      <c r="N1873" s="5"/>
      <c r="Q1873" s="3"/>
      <c r="T1873" s="1"/>
      <c r="U1873" s="1"/>
      <c r="W1873" s="1"/>
      <c r="Y1873" s="7"/>
      <c r="Z1873" s="7"/>
      <c r="AA1873" s="30"/>
      <c r="AC1873" s="4"/>
      <c r="AD1873" s="4"/>
    </row>
    <row r="1874" spans="4:30" s="2" customFormat="1" x14ac:dyDescent="0.2">
      <c r="D1874" s="1"/>
      <c r="J1874" s="1"/>
      <c r="K1874" s="1"/>
      <c r="L1874" s="1"/>
      <c r="M1874" s="1"/>
      <c r="N1874" s="5"/>
      <c r="Q1874" s="3"/>
      <c r="T1874" s="1"/>
      <c r="U1874" s="1"/>
      <c r="W1874" s="1"/>
      <c r="Y1874" s="7"/>
      <c r="Z1874" s="7"/>
      <c r="AA1874" s="30"/>
      <c r="AC1874" s="4"/>
      <c r="AD1874" s="4"/>
    </row>
    <row r="1875" spans="4:30" s="2" customFormat="1" x14ac:dyDescent="0.2">
      <c r="D1875" s="1"/>
      <c r="J1875" s="1"/>
      <c r="K1875" s="1"/>
      <c r="L1875" s="1"/>
      <c r="M1875" s="1"/>
      <c r="N1875" s="5"/>
      <c r="Q1875" s="3"/>
      <c r="T1875" s="1"/>
      <c r="U1875" s="1"/>
      <c r="W1875" s="1"/>
      <c r="Y1875" s="7"/>
      <c r="Z1875" s="7"/>
      <c r="AA1875" s="30"/>
      <c r="AC1875" s="4"/>
      <c r="AD1875" s="4"/>
    </row>
    <row r="1876" spans="4:30" s="2" customFormat="1" x14ac:dyDescent="0.2">
      <c r="D1876" s="1"/>
      <c r="J1876" s="1"/>
      <c r="K1876" s="1"/>
      <c r="L1876" s="1"/>
      <c r="M1876" s="1"/>
      <c r="N1876" s="5"/>
      <c r="Q1876" s="3"/>
      <c r="T1876" s="1"/>
      <c r="U1876" s="1"/>
      <c r="W1876" s="1"/>
      <c r="Y1876" s="7"/>
      <c r="Z1876" s="7"/>
      <c r="AA1876" s="30"/>
      <c r="AC1876" s="4"/>
      <c r="AD1876" s="4"/>
    </row>
    <row r="1877" spans="4:30" s="2" customFormat="1" x14ac:dyDescent="0.2">
      <c r="D1877" s="1"/>
      <c r="J1877" s="1"/>
      <c r="K1877" s="1"/>
      <c r="L1877" s="1"/>
      <c r="M1877" s="1"/>
      <c r="N1877" s="5"/>
      <c r="Q1877" s="3"/>
      <c r="T1877" s="1"/>
      <c r="U1877" s="1"/>
      <c r="W1877" s="1"/>
      <c r="Y1877" s="7"/>
      <c r="Z1877" s="7"/>
      <c r="AA1877" s="30"/>
      <c r="AC1877" s="4"/>
      <c r="AD1877" s="4"/>
    </row>
    <row r="1878" spans="4:30" s="2" customFormat="1" x14ac:dyDescent="0.2">
      <c r="D1878" s="1"/>
      <c r="J1878" s="1"/>
      <c r="K1878" s="1"/>
      <c r="L1878" s="1"/>
      <c r="M1878" s="1"/>
      <c r="N1878" s="5"/>
      <c r="Q1878" s="3"/>
      <c r="T1878" s="1"/>
      <c r="U1878" s="1"/>
      <c r="W1878" s="1"/>
      <c r="Y1878" s="7"/>
      <c r="Z1878" s="7"/>
      <c r="AA1878" s="30"/>
      <c r="AC1878" s="4"/>
      <c r="AD1878" s="4"/>
    </row>
    <row r="1879" spans="4:30" s="2" customFormat="1" x14ac:dyDescent="0.2">
      <c r="D1879" s="1"/>
      <c r="J1879" s="1"/>
      <c r="K1879" s="1"/>
      <c r="L1879" s="1"/>
      <c r="M1879" s="1"/>
      <c r="N1879" s="5"/>
      <c r="Q1879" s="3"/>
      <c r="T1879" s="1"/>
      <c r="U1879" s="1"/>
      <c r="W1879" s="1"/>
      <c r="Y1879" s="7"/>
      <c r="Z1879" s="7"/>
      <c r="AA1879" s="30"/>
      <c r="AC1879" s="4"/>
      <c r="AD1879" s="4"/>
    </row>
    <row r="1880" spans="4:30" s="2" customFormat="1" x14ac:dyDescent="0.2">
      <c r="D1880" s="1"/>
      <c r="J1880" s="1"/>
      <c r="K1880" s="1"/>
      <c r="L1880" s="1"/>
      <c r="M1880" s="1"/>
      <c r="N1880" s="5"/>
      <c r="Q1880" s="3"/>
      <c r="T1880" s="1"/>
      <c r="U1880" s="1"/>
      <c r="W1880" s="1"/>
      <c r="Y1880" s="7"/>
      <c r="Z1880" s="7"/>
      <c r="AA1880" s="30"/>
      <c r="AC1880" s="4"/>
      <c r="AD1880" s="4"/>
    </row>
    <row r="1881" spans="4:30" s="2" customFormat="1" x14ac:dyDescent="0.2">
      <c r="D1881" s="1"/>
      <c r="J1881" s="1"/>
      <c r="K1881" s="1"/>
      <c r="L1881" s="1"/>
      <c r="M1881" s="1"/>
      <c r="N1881" s="5"/>
      <c r="Q1881" s="3"/>
      <c r="T1881" s="1"/>
      <c r="U1881" s="1"/>
      <c r="W1881" s="1"/>
      <c r="Y1881" s="7"/>
      <c r="Z1881" s="7"/>
      <c r="AA1881" s="30"/>
      <c r="AC1881" s="4"/>
      <c r="AD1881" s="4"/>
    </row>
    <row r="1882" spans="4:30" s="2" customFormat="1" x14ac:dyDescent="0.2">
      <c r="D1882" s="1"/>
      <c r="J1882" s="1"/>
      <c r="K1882" s="1"/>
      <c r="L1882" s="1"/>
      <c r="M1882" s="1"/>
      <c r="N1882" s="5"/>
      <c r="Q1882" s="3"/>
      <c r="T1882" s="1"/>
      <c r="U1882" s="1"/>
      <c r="W1882" s="1"/>
      <c r="Y1882" s="7"/>
      <c r="Z1882" s="7"/>
      <c r="AA1882" s="30"/>
      <c r="AC1882" s="4"/>
      <c r="AD1882" s="4"/>
    </row>
    <row r="1883" spans="4:30" s="2" customFormat="1" x14ac:dyDescent="0.2">
      <c r="D1883" s="1"/>
      <c r="J1883" s="1"/>
      <c r="K1883" s="1"/>
      <c r="L1883" s="1"/>
      <c r="M1883" s="1"/>
      <c r="N1883" s="5"/>
      <c r="Q1883" s="3"/>
      <c r="T1883" s="1"/>
      <c r="U1883" s="1"/>
      <c r="W1883" s="1"/>
      <c r="Y1883" s="7"/>
      <c r="Z1883" s="7"/>
      <c r="AA1883" s="30"/>
      <c r="AC1883" s="4"/>
      <c r="AD1883" s="4"/>
    </row>
    <row r="1884" spans="4:30" s="2" customFormat="1" x14ac:dyDescent="0.2">
      <c r="D1884" s="1"/>
      <c r="J1884" s="1"/>
      <c r="K1884" s="1"/>
      <c r="L1884" s="1"/>
      <c r="M1884" s="1"/>
      <c r="N1884" s="5"/>
      <c r="Q1884" s="3"/>
      <c r="T1884" s="1"/>
      <c r="U1884" s="1"/>
      <c r="W1884" s="1"/>
      <c r="Y1884" s="7"/>
      <c r="Z1884" s="7"/>
      <c r="AA1884" s="30"/>
      <c r="AC1884" s="4"/>
      <c r="AD1884" s="4"/>
    </row>
    <row r="1885" spans="4:30" s="2" customFormat="1" x14ac:dyDescent="0.2">
      <c r="D1885" s="1"/>
      <c r="J1885" s="1"/>
      <c r="K1885" s="1"/>
      <c r="L1885" s="1"/>
      <c r="M1885" s="1"/>
      <c r="N1885" s="5"/>
      <c r="Q1885" s="3"/>
      <c r="T1885" s="1"/>
      <c r="U1885" s="1"/>
      <c r="W1885" s="1"/>
      <c r="Y1885" s="7"/>
      <c r="Z1885" s="7"/>
      <c r="AA1885" s="30"/>
      <c r="AC1885" s="4"/>
      <c r="AD1885" s="4"/>
    </row>
    <row r="1886" spans="4:30" s="2" customFormat="1" x14ac:dyDescent="0.2">
      <c r="D1886" s="1"/>
      <c r="J1886" s="1"/>
      <c r="K1886" s="1"/>
      <c r="L1886" s="1"/>
      <c r="M1886" s="1"/>
      <c r="N1886" s="5"/>
      <c r="Q1886" s="3"/>
      <c r="T1886" s="1"/>
      <c r="U1886" s="1"/>
      <c r="W1886" s="1"/>
      <c r="Y1886" s="7"/>
      <c r="Z1886" s="7"/>
      <c r="AA1886" s="30"/>
      <c r="AC1886" s="4"/>
      <c r="AD1886" s="4"/>
    </row>
    <row r="1887" spans="4:30" s="2" customFormat="1" x14ac:dyDescent="0.2">
      <c r="D1887" s="1"/>
      <c r="J1887" s="1"/>
      <c r="K1887" s="1"/>
      <c r="L1887" s="1"/>
      <c r="M1887" s="1"/>
      <c r="N1887" s="5"/>
      <c r="Q1887" s="3"/>
      <c r="T1887" s="1"/>
      <c r="U1887" s="1"/>
      <c r="W1887" s="1"/>
      <c r="Y1887" s="7"/>
      <c r="Z1887" s="7"/>
      <c r="AA1887" s="30"/>
      <c r="AC1887" s="4"/>
      <c r="AD1887" s="4"/>
    </row>
    <row r="1888" spans="4:30" s="2" customFormat="1" x14ac:dyDescent="0.2">
      <c r="D1888" s="1"/>
      <c r="J1888" s="1"/>
      <c r="K1888" s="1"/>
      <c r="L1888" s="1"/>
      <c r="M1888" s="1"/>
      <c r="N1888" s="5"/>
      <c r="Q1888" s="3"/>
      <c r="T1888" s="1"/>
      <c r="U1888" s="1"/>
      <c r="W1888" s="1"/>
      <c r="Y1888" s="7"/>
      <c r="Z1888" s="7"/>
      <c r="AA1888" s="30"/>
      <c r="AC1888" s="4"/>
      <c r="AD1888" s="4"/>
    </row>
    <row r="1889" spans="4:30" s="2" customFormat="1" x14ac:dyDescent="0.2">
      <c r="D1889" s="1"/>
      <c r="J1889" s="1"/>
      <c r="K1889" s="1"/>
      <c r="L1889" s="1"/>
      <c r="M1889" s="1"/>
      <c r="N1889" s="5"/>
      <c r="Q1889" s="3"/>
      <c r="T1889" s="1"/>
      <c r="U1889" s="1"/>
      <c r="W1889" s="1"/>
      <c r="Y1889" s="7"/>
      <c r="Z1889" s="7"/>
      <c r="AA1889" s="30"/>
      <c r="AC1889" s="4"/>
      <c r="AD1889" s="4"/>
    </row>
    <row r="1890" spans="4:30" s="2" customFormat="1" x14ac:dyDescent="0.2">
      <c r="D1890" s="1"/>
      <c r="J1890" s="1"/>
      <c r="K1890" s="1"/>
      <c r="L1890" s="1"/>
      <c r="M1890" s="1"/>
      <c r="N1890" s="5"/>
      <c r="Q1890" s="3"/>
      <c r="T1890" s="1"/>
      <c r="U1890" s="1"/>
      <c r="W1890" s="1"/>
      <c r="Y1890" s="7"/>
      <c r="Z1890" s="7"/>
      <c r="AA1890" s="30"/>
      <c r="AC1890" s="4"/>
      <c r="AD1890" s="4"/>
    </row>
    <row r="1891" spans="4:30" s="2" customFormat="1" x14ac:dyDescent="0.2">
      <c r="D1891" s="1"/>
      <c r="J1891" s="1"/>
      <c r="K1891" s="1"/>
      <c r="L1891" s="1"/>
      <c r="M1891" s="1"/>
      <c r="N1891" s="5"/>
      <c r="Q1891" s="3"/>
      <c r="T1891" s="1"/>
      <c r="U1891" s="1"/>
      <c r="W1891" s="1"/>
      <c r="Y1891" s="7"/>
      <c r="Z1891" s="7"/>
      <c r="AA1891" s="30"/>
      <c r="AC1891" s="4"/>
      <c r="AD1891" s="4"/>
    </row>
    <row r="1892" spans="4:30" s="2" customFormat="1" x14ac:dyDescent="0.2">
      <c r="D1892" s="1"/>
      <c r="J1892" s="1"/>
      <c r="K1892" s="1"/>
      <c r="L1892" s="1"/>
      <c r="M1892" s="1"/>
      <c r="N1892" s="5"/>
      <c r="Q1892" s="3"/>
      <c r="T1892" s="1"/>
      <c r="U1892" s="1"/>
      <c r="W1892" s="1"/>
      <c r="Y1892" s="7"/>
      <c r="Z1892" s="7"/>
      <c r="AA1892" s="30"/>
      <c r="AC1892" s="4"/>
      <c r="AD1892" s="4"/>
    </row>
    <row r="1893" spans="4:30" s="2" customFormat="1" x14ac:dyDescent="0.2">
      <c r="D1893" s="1"/>
      <c r="J1893" s="1"/>
      <c r="K1893" s="1"/>
      <c r="L1893" s="1"/>
      <c r="M1893" s="1"/>
      <c r="N1893" s="5"/>
      <c r="Q1893" s="3"/>
      <c r="T1893" s="1"/>
      <c r="U1893" s="1"/>
      <c r="W1893" s="1"/>
      <c r="Y1893" s="7"/>
      <c r="Z1893" s="7"/>
      <c r="AA1893" s="30"/>
      <c r="AC1893" s="4"/>
      <c r="AD1893" s="4"/>
    </row>
    <row r="1894" spans="4:30" s="2" customFormat="1" x14ac:dyDescent="0.2">
      <c r="D1894" s="1"/>
      <c r="J1894" s="1"/>
      <c r="K1894" s="1"/>
      <c r="L1894" s="1"/>
      <c r="M1894" s="1"/>
      <c r="N1894" s="5"/>
      <c r="Q1894" s="3"/>
      <c r="T1894" s="1"/>
      <c r="U1894" s="1"/>
      <c r="W1894" s="1"/>
      <c r="Y1894" s="7"/>
      <c r="Z1894" s="7"/>
      <c r="AA1894" s="30"/>
      <c r="AC1894" s="4"/>
      <c r="AD1894" s="4"/>
    </row>
    <row r="1895" spans="4:30" s="2" customFormat="1" x14ac:dyDescent="0.2">
      <c r="D1895" s="1"/>
      <c r="J1895" s="1"/>
      <c r="K1895" s="1"/>
      <c r="L1895" s="1"/>
      <c r="M1895" s="1"/>
      <c r="N1895" s="5"/>
      <c r="Q1895" s="3"/>
      <c r="T1895" s="1"/>
      <c r="U1895" s="1"/>
      <c r="W1895" s="1"/>
      <c r="Y1895" s="7"/>
      <c r="Z1895" s="7"/>
      <c r="AA1895" s="30"/>
      <c r="AC1895" s="4"/>
      <c r="AD1895" s="4"/>
    </row>
    <row r="1896" spans="4:30" s="2" customFormat="1" x14ac:dyDescent="0.2">
      <c r="D1896" s="1"/>
      <c r="J1896" s="1"/>
      <c r="K1896" s="1"/>
      <c r="L1896" s="1"/>
      <c r="M1896" s="1"/>
      <c r="N1896" s="5"/>
      <c r="Q1896" s="3"/>
      <c r="T1896" s="1"/>
      <c r="U1896" s="1"/>
      <c r="W1896" s="1"/>
      <c r="Y1896" s="7"/>
      <c r="Z1896" s="7"/>
      <c r="AA1896" s="30"/>
      <c r="AC1896" s="4"/>
      <c r="AD1896" s="4"/>
    </row>
    <row r="1897" spans="4:30" s="2" customFormat="1" x14ac:dyDescent="0.2">
      <c r="D1897" s="1"/>
      <c r="J1897" s="1"/>
      <c r="K1897" s="1"/>
      <c r="L1897" s="1"/>
      <c r="M1897" s="1"/>
      <c r="N1897" s="5"/>
      <c r="Q1897" s="3"/>
      <c r="T1897" s="1"/>
      <c r="U1897" s="1"/>
      <c r="W1897" s="1"/>
      <c r="Y1897" s="7"/>
      <c r="Z1897" s="7"/>
      <c r="AA1897" s="30"/>
      <c r="AC1897" s="4"/>
      <c r="AD1897" s="4"/>
    </row>
    <row r="1898" spans="4:30" s="2" customFormat="1" x14ac:dyDescent="0.2">
      <c r="D1898" s="1"/>
      <c r="J1898" s="1"/>
      <c r="K1898" s="1"/>
      <c r="L1898" s="1"/>
      <c r="M1898" s="1"/>
      <c r="N1898" s="5"/>
      <c r="Q1898" s="3"/>
      <c r="T1898" s="1"/>
      <c r="U1898" s="1"/>
      <c r="W1898" s="1"/>
      <c r="Y1898" s="7"/>
      <c r="Z1898" s="7"/>
      <c r="AA1898" s="30"/>
      <c r="AC1898" s="4"/>
      <c r="AD1898" s="4"/>
    </row>
    <row r="1899" spans="4:30" s="2" customFormat="1" x14ac:dyDescent="0.2">
      <c r="D1899" s="1"/>
      <c r="J1899" s="1"/>
      <c r="K1899" s="1"/>
      <c r="L1899" s="1"/>
      <c r="M1899" s="1"/>
      <c r="N1899" s="5"/>
      <c r="Q1899" s="3"/>
      <c r="T1899" s="1"/>
      <c r="U1899" s="1"/>
      <c r="W1899" s="1"/>
      <c r="Y1899" s="7"/>
      <c r="Z1899" s="7"/>
      <c r="AA1899" s="30"/>
      <c r="AC1899" s="4"/>
      <c r="AD1899" s="4"/>
    </row>
    <row r="1900" spans="4:30" s="2" customFormat="1" x14ac:dyDescent="0.2">
      <c r="D1900" s="1"/>
      <c r="J1900" s="1"/>
      <c r="K1900" s="1"/>
      <c r="L1900" s="1"/>
      <c r="M1900" s="1"/>
      <c r="N1900" s="5"/>
      <c r="Q1900" s="3"/>
      <c r="T1900" s="1"/>
      <c r="U1900" s="1"/>
      <c r="W1900" s="1"/>
      <c r="Y1900" s="7"/>
      <c r="Z1900" s="7"/>
      <c r="AA1900" s="30"/>
      <c r="AC1900" s="4"/>
      <c r="AD1900" s="4"/>
    </row>
    <row r="1901" spans="4:30" s="2" customFormat="1" x14ac:dyDescent="0.2">
      <c r="D1901" s="1"/>
      <c r="J1901" s="1"/>
      <c r="K1901" s="1"/>
      <c r="L1901" s="1"/>
      <c r="M1901" s="1"/>
      <c r="N1901" s="5"/>
      <c r="Q1901" s="3"/>
      <c r="T1901" s="1"/>
      <c r="U1901" s="1"/>
      <c r="W1901" s="1"/>
      <c r="Y1901" s="7"/>
      <c r="Z1901" s="7"/>
      <c r="AA1901" s="30"/>
      <c r="AC1901" s="4"/>
      <c r="AD1901" s="4"/>
    </row>
    <row r="1902" spans="4:30" s="2" customFormat="1" x14ac:dyDescent="0.2">
      <c r="D1902" s="1"/>
      <c r="J1902" s="1"/>
      <c r="K1902" s="1"/>
      <c r="L1902" s="1"/>
      <c r="M1902" s="1"/>
      <c r="N1902" s="5"/>
      <c r="Q1902" s="3"/>
      <c r="T1902" s="1"/>
      <c r="U1902" s="1"/>
      <c r="W1902" s="1"/>
      <c r="Y1902" s="7"/>
      <c r="Z1902" s="7"/>
      <c r="AA1902" s="30"/>
      <c r="AC1902" s="4"/>
      <c r="AD1902" s="4"/>
    </row>
    <row r="1903" spans="4:30" s="2" customFormat="1" x14ac:dyDescent="0.2">
      <c r="D1903" s="1"/>
      <c r="J1903" s="1"/>
      <c r="K1903" s="1"/>
      <c r="L1903" s="1"/>
      <c r="M1903" s="1"/>
      <c r="N1903" s="5"/>
      <c r="Q1903" s="3"/>
      <c r="T1903" s="1"/>
      <c r="U1903" s="1"/>
      <c r="W1903" s="1"/>
      <c r="Y1903" s="7"/>
      <c r="Z1903" s="7"/>
      <c r="AA1903" s="30"/>
      <c r="AC1903" s="4"/>
      <c r="AD1903" s="4"/>
    </row>
    <row r="1904" spans="4:30" s="2" customFormat="1" x14ac:dyDescent="0.2">
      <c r="D1904" s="1"/>
      <c r="J1904" s="1"/>
      <c r="K1904" s="1"/>
      <c r="L1904" s="1"/>
      <c r="M1904" s="1"/>
      <c r="N1904" s="5"/>
      <c r="Q1904" s="3"/>
      <c r="T1904" s="1"/>
      <c r="U1904" s="1"/>
      <c r="W1904" s="1"/>
      <c r="Y1904" s="7"/>
      <c r="Z1904" s="7"/>
      <c r="AA1904" s="30"/>
      <c r="AC1904" s="4"/>
      <c r="AD1904" s="4"/>
    </row>
    <row r="1905" spans="4:30" s="2" customFormat="1" x14ac:dyDescent="0.2">
      <c r="D1905" s="1"/>
      <c r="J1905" s="1"/>
      <c r="K1905" s="1"/>
      <c r="L1905" s="1"/>
      <c r="M1905" s="1"/>
      <c r="N1905" s="5"/>
      <c r="Q1905" s="3"/>
      <c r="T1905" s="1"/>
      <c r="U1905" s="1"/>
      <c r="W1905" s="1"/>
      <c r="Y1905" s="7"/>
      <c r="Z1905" s="7"/>
      <c r="AA1905" s="30"/>
      <c r="AC1905" s="4"/>
      <c r="AD1905" s="4"/>
    </row>
    <row r="1906" spans="4:30" s="2" customFormat="1" x14ac:dyDescent="0.2">
      <c r="D1906" s="1"/>
      <c r="J1906" s="1"/>
      <c r="K1906" s="1"/>
      <c r="L1906" s="1"/>
      <c r="M1906" s="1"/>
      <c r="N1906" s="5"/>
      <c r="Q1906" s="3"/>
      <c r="T1906" s="1"/>
      <c r="U1906" s="1"/>
      <c r="W1906" s="1"/>
      <c r="Y1906" s="7"/>
      <c r="Z1906" s="7"/>
      <c r="AA1906" s="30"/>
      <c r="AC1906" s="4"/>
      <c r="AD1906" s="4"/>
    </row>
    <row r="1907" spans="4:30" s="2" customFormat="1" x14ac:dyDescent="0.2">
      <c r="D1907" s="1"/>
      <c r="J1907" s="1"/>
      <c r="K1907" s="1"/>
      <c r="L1907" s="1"/>
      <c r="M1907" s="1"/>
      <c r="N1907" s="5"/>
      <c r="Q1907" s="3"/>
      <c r="T1907" s="1"/>
      <c r="U1907" s="1"/>
      <c r="W1907" s="1"/>
      <c r="Y1907" s="7"/>
      <c r="Z1907" s="7"/>
      <c r="AA1907" s="30"/>
      <c r="AC1907" s="4"/>
      <c r="AD1907" s="4"/>
    </row>
    <row r="1908" spans="4:30" s="2" customFormat="1" x14ac:dyDescent="0.2">
      <c r="D1908" s="1"/>
      <c r="J1908" s="1"/>
      <c r="K1908" s="1"/>
      <c r="L1908" s="1"/>
      <c r="M1908" s="1"/>
      <c r="N1908" s="5"/>
      <c r="Q1908" s="3"/>
      <c r="T1908" s="1"/>
      <c r="U1908" s="1"/>
      <c r="W1908" s="1"/>
      <c r="Y1908" s="7"/>
      <c r="Z1908" s="7"/>
      <c r="AA1908" s="30"/>
      <c r="AC1908" s="4"/>
      <c r="AD1908" s="4"/>
    </row>
    <row r="1909" spans="4:30" s="2" customFormat="1" x14ac:dyDescent="0.2">
      <c r="D1909" s="1"/>
      <c r="J1909" s="1"/>
      <c r="K1909" s="1"/>
      <c r="L1909" s="1"/>
      <c r="M1909" s="1"/>
      <c r="N1909" s="5"/>
      <c r="Q1909" s="3"/>
      <c r="T1909" s="1"/>
      <c r="U1909" s="1"/>
      <c r="W1909" s="1"/>
      <c r="Y1909" s="7"/>
      <c r="Z1909" s="7"/>
      <c r="AA1909" s="30"/>
      <c r="AC1909" s="4"/>
      <c r="AD1909" s="4"/>
    </row>
    <row r="1910" spans="4:30" s="2" customFormat="1" x14ac:dyDescent="0.2">
      <c r="D1910" s="1"/>
      <c r="J1910" s="1"/>
      <c r="K1910" s="1"/>
      <c r="L1910" s="1"/>
      <c r="M1910" s="1"/>
      <c r="N1910" s="5"/>
      <c r="Q1910" s="3"/>
      <c r="T1910" s="1"/>
      <c r="U1910" s="1"/>
      <c r="W1910" s="1"/>
      <c r="Y1910" s="7"/>
      <c r="Z1910" s="7"/>
      <c r="AA1910" s="30"/>
      <c r="AC1910" s="4"/>
      <c r="AD1910" s="4"/>
    </row>
    <row r="1911" spans="4:30" s="2" customFormat="1" x14ac:dyDescent="0.2">
      <c r="D1911" s="1"/>
      <c r="J1911" s="1"/>
      <c r="K1911" s="1"/>
      <c r="L1911" s="1"/>
      <c r="M1911" s="1"/>
      <c r="N1911" s="5"/>
      <c r="Q1911" s="3"/>
      <c r="T1911" s="1"/>
      <c r="U1911" s="1"/>
      <c r="W1911" s="1"/>
      <c r="Y1911" s="7"/>
      <c r="Z1911" s="7"/>
      <c r="AA1911" s="30"/>
      <c r="AC1911" s="4"/>
      <c r="AD1911" s="4"/>
    </row>
    <row r="1912" spans="4:30" s="2" customFormat="1" x14ac:dyDescent="0.2">
      <c r="D1912" s="1"/>
      <c r="J1912" s="1"/>
      <c r="K1912" s="1"/>
      <c r="L1912" s="1"/>
      <c r="M1912" s="1"/>
      <c r="N1912" s="5"/>
      <c r="Q1912" s="3"/>
      <c r="T1912" s="1"/>
      <c r="U1912" s="1"/>
      <c r="W1912" s="1"/>
      <c r="Y1912" s="7"/>
      <c r="Z1912" s="7"/>
      <c r="AA1912" s="30"/>
      <c r="AC1912" s="4"/>
      <c r="AD1912" s="4"/>
    </row>
    <row r="1913" spans="4:30" s="2" customFormat="1" x14ac:dyDescent="0.2">
      <c r="D1913" s="1"/>
      <c r="J1913" s="1"/>
      <c r="K1913" s="1"/>
      <c r="L1913" s="1"/>
      <c r="M1913" s="1"/>
      <c r="N1913" s="5"/>
      <c r="Q1913" s="3"/>
      <c r="T1913" s="1"/>
      <c r="U1913" s="1"/>
      <c r="W1913" s="1"/>
      <c r="Y1913" s="7"/>
      <c r="Z1913" s="7"/>
      <c r="AA1913" s="30"/>
      <c r="AC1913" s="4"/>
      <c r="AD1913" s="4"/>
    </row>
    <row r="1914" spans="4:30" s="2" customFormat="1" x14ac:dyDescent="0.2">
      <c r="D1914" s="1"/>
      <c r="J1914" s="1"/>
      <c r="K1914" s="1"/>
      <c r="L1914" s="1"/>
      <c r="M1914" s="1"/>
      <c r="N1914" s="5"/>
      <c r="Q1914" s="3"/>
      <c r="T1914" s="1"/>
      <c r="U1914" s="1"/>
      <c r="W1914" s="1"/>
      <c r="Y1914" s="7"/>
      <c r="Z1914" s="7"/>
      <c r="AA1914" s="30"/>
      <c r="AC1914" s="4"/>
      <c r="AD1914" s="4"/>
    </row>
    <row r="1915" spans="4:30" s="2" customFormat="1" x14ac:dyDescent="0.2">
      <c r="D1915" s="1"/>
      <c r="J1915" s="1"/>
      <c r="K1915" s="1"/>
      <c r="L1915" s="1"/>
      <c r="M1915" s="1"/>
      <c r="N1915" s="5"/>
      <c r="Q1915" s="3"/>
      <c r="T1915" s="1"/>
      <c r="U1915" s="1"/>
      <c r="W1915" s="1"/>
      <c r="Y1915" s="7"/>
      <c r="Z1915" s="7"/>
      <c r="AA1915" s="30"/>
      <c r="AC1915" s="4"/>
      <c r="AD1915" s="4"/>
    </row>
    <row r="1916" spans="4:30" s="2" customFormat="1" x14ac:dyDescent="0.2">
      <c r="D1916" s="1"/>
      <c r="J1916" s="1"/>
      <c r="K1916" s="1"/>
      <c r="L1916" s="1"/>
      <c r="M1916" s="1"/>
      <c r="N1916" s="5"/>
      <c r="Q1916" s="3"/>
      <c r="T1916" s="1"/>
      <c r="U1916" s="1"/>
      <c r="W1916" s="1"/>
      <c r="Y1916" s="7"/>
      <c r="Z1916" s="7"/>
      <c r="AA1916" s="30"/>
      <c r="AC1916" s="4"/>
      <c r="AD1916" s="4"/>
    </row>
    <row r="1917" spans="4:30" s="2" customFormat="1" x14ac:dyDescent="0.2">
      <c r="D1917" s="1"/>
      <c r="J1917" s="1"/>
      <c r="K1917" s="1"/>
      <c r="L1917" s="1"/>
      <c r="M1917" s="1"/>
      <c r="N1917" s="5"/>
      <c r="Q1917" s="3"/>
      <c r="T1917" s="1"/>
      <c r="U1917" s="1"/>
      <c r="W1917" s="1"/>
      <c r="Y1917" s="7"/>
      <c r="Z1917" s="7"/>
      <c r="AA1917" s="30"/>
      <c r="AC1917" s="4"/>
      <c r="AD1917" s="4"/>
    </row>
    <row r="1918" spans="4:30" s="2" customFormat="1" x14ac:dyDescent="0.2">
      <c r="D1918" s="1"/>
      <c r="J1918" s="1"/>
      <c r="K1918" s="1"/>
      <c r="L1918" s="1"/>
      <c r="M1918" s="1"/>
      <c r="N1918" s="5"/>
      <c r="Q1918" s="3"/>
      <c r="T1918" s="1"/>
      <c r="U1918" s="1"/>
      <c r="W1918" s="1"/>
      <c r="Y1918" s="7"/>
      <c r="Z1918" s="7"/>
      <c r="AA1918" s="30"/>
      <c r="AC1918" s="4"/>
      <c r="AD1918" s="4"/>
    </row>
    <row r="1919" spans="4:30" s="2" customFormat="1" x14ac:dyDescent="0.2">
      <c r="D1919" s="1"/>
      <c r="J1919" s="1"/>
      <c r="K1919" s="1"/>
      <c r="L1919" s="1"/>
      <c r="M1919" s="1"/>
      <c r="N1919" s="5"/>
      <c r="Q1919" s="3"/>
      <c r="T1919" s="1"/>
      <c r="U1919" s="1"/>
      <c r="W1919" s="1"/>
      <c r="Y1919" s="7"/>
      <c r="Z1919" s="7"/>
      <c r="AA1919" s="30"/>
      <c r="AC1919" s="4"/>
      <c r="AD1919" s="4"/>
    </row>
    <row r="1920" spans="4:30" s="2" customFormat="1" x14ac:dyDescent="0.2">
      <c r="D1920" s="1"/>
      <c r="J1920" s="1"/>
      <c r="K1920" s="1"/>
      <c r="L1920" s="1"/>
      <c r="M1920" s="1"/>
      <c r="N1920" s="5"/>
      <c r="Q1920" s="3"/>
      <c r="T1920" s="1"/>
      <c r="U1920" s="1"/>
      <c r="W1920" s="1"/>
      <c r="Y1920" s="7"/>
      <c r="Z1920" s="7"/>
      <c r="AA1920" s="30"/>
      <c r="AC1920" s="4"/>
      <c r="AD1920" s="4"/>
    </row>
    <row r="1921" spans="4:30" s="2" customFormat="1" x14ac:dyDescent="0.2">
      <c r="D1921" s="1"/>
      <c r="J1921" s="1"/>
      <c r="K1921" s="1"/>
      <c r="L1921" s="1"/>
      <c r="M1921" s="1"/>
      <c r="N1921" s="5"/>
      <c r="Q1921" s="3"/>
      <c r="T1921" s="1"/>
      <c r="U1921" s="1"/>
      <c r="W1921" s="1"/>
      <c r="Y1921" s="7"/>
      <c r="Z1921" s="7"/>
      <c r="AA1921" s="30"/>
      <c r="AC1921" s="4"/>
      <c r="AD1921" s="4"/>
    </row>
    <row r="1922" spans="4:30" s="2" customFormat="1" x14ac:dyDescent="0.2">
      <c r="D1922" s="1"/>
      <c r="J1922" s="1"/>
      <c r="K1922" s="1"/>
      <c r="L1922" s="1"/>
      <c r="M1922" s="1"/>
      <c r="N1922" s="5"/>
      <c r="Q1922" s="3"/>
      <c r="T1922" s="1"/>
      <c r="U1922" s="1"/>
      <c r="W1922" s="1"/>
      <c r="Y1922" s="7"/>
      <c r="Z1922" s="7"/>
      <c r="AA1922" s="30"/>
      <c r="AC1922" s="4"/>
      <c r="AD1922" s="4"/>
    </row>
    <row r="1923" spans="4:30" s="2" customFormat="1" x14ac:dyDescent="0.2">
      <c r="D1923" s="1"/>
      <c r="J1923" s="1"/>
      <c r="K1923" s="1"/>
      <c r="L1923" s="1"/>
      <c r="M1923" s="1"/>
      <c r="N1923" s="5"/>
      <c r="Q1923" s="3"/>
      <c r="T1923" s="1"/>
      <c r="U1923" s="1"/>
      <c r="W1923" s="1"/>
      <c r="Y1923" s="7"/>
      <c r="Z1923" s="7"/>
      <c r="AA1923" s="30"/>
      <c r="AC1923" s="4"/>
      <c r="AD1923" s="4"/>
    </row>
    <row r="1924" spans="4:30" s="2" customFormat="1" x14ac:dyDescent="0.2">
      <c r="D1924" s="1"/>
      <c r="J1924" s="1"/>
      <c r="K1924" s="1"/>
      <c r="L1924" s="1"/>
      <c r="M1924" s="1"/>
      <c r="N1924" s="5"/>
      <c r="Q1924" s="3"/>
      <c r="T1924" s="1"/>
      <c r="U1924" s="1"/>
      <c r="W1924" s="1"/>
      <c r="Y1924" s="7"/>
      <c r="Z1924" s="7"/>
      <c r="AA1924" s="30"/>
      <c r="AC1924" s="4"/>
      <c r="AD1924" s="4"/>
    </row>
    <row r="1925" spans="4:30" s="2" customFormat="1" x14ac:dyDescent="0.2">
      <c r="D1925" s="1"/>
      <c r="J1925" s="1"/>
      <c r="K1925" s="1"/>
      <c r="L1925" s="1"/>
      <c r="M1925" s="1"/>
      <c r="N1925" s="5"/>
      <c r="Q1925" s="3"/>
      <c r="T1925" s="1"/>
      <c r="U1925" s="1"/>
      <c r="W1925" s="1"/>
      <c r="Y1925" s="7"/>
      <c r="Z1925" s="7"/>
      <c r="AA1925" s="30"/>
      <c r="AC1925" s="4"/>
      <c r="AD1925" s="4"/>
    </row>
    <row r="1926" spans="4:30" s="2" customFormat="1" x14ac:dyDescent="0.2">
      <c r="D1926" s="1"/>
      <c r="J1926" s="1"/>
      <c r="K1926" s="1"/>
      <c r="L1926" s="1"/>
      <c r="M1926" s="1"/>
      <c r="N1926" s="5"/>
      <c r="Q1926" s="3"/>
      <c r="T1926" s="1"/>
      <c r="U1926" s="1"/>
      <c r="W1926" s="1"/>
      <c r="Y1926" s="7"/>
      <c r="Z1926" s="7"/>
      <c r="AA1926" s="30"/>
      <c r="AC1926" s="4"/>
      <c r="AD1926" s="4"/>
    </row>
    <row r="1927" spans="4:30" s="2" customFormat="1" x14ac:dyDescent="0.2">
      <c r="D1927" s="1"/>
      <c r="J1927" s="1"/>
      <c r="K1927" s="1"/>
      <c r="L1927" s="1"/>
      <c r="M1927" s="1"/>
      <c r="N1927" s="5"/>
      <c r="Q1927" s="3"/>
      <c r="T1927" s="1"/>
      <c r="U1927" s="1"/>
      <c r="W1927" s="1"/>
      <c r="Y1927" s="7"/>
      <c r="Z1927" s="7"/>
      <c r="AA1927" s="30"/>
      <c r="AC1927" s="4"/>
      <c r="AD1927" s="4"/>
    </row>
    <row r="1928" spans="4:30" s="2" customFormat="1" x14ac:dyDescent="0.2">
      <c r="D1928" s="1"/>
      <c r="J1928" s="1"/>
      <c r="K1928" s="1"/>
      <c r="L1928" s="1"/>
      <c r="M1928" s="1"/>
      <c r="N1928" s="5"/>
      <c r="Q1928" s="3"/>
      <c r="T1928" s="1"/>
      <c r="U1928" s="1"/>
      <c r="W1928" s="1"/>
      <c r="Y1928" s="7"/>
      <c r="Z1928" s="7"/>
      <c r="AA1928" s="30"/>
      <c r="AC1928" s="4"/>
      <c r="AD1928" s="4"/>
    </row>
    <row r="1929" spans="4:30" s="2" customFormat="1" x14ac:dyDescent="0.2">
      <c r="D1929" s="1"/>
      <c r="J1929" s="1"/>
      <c r="K1929" s="1"/>
      <c r="L1929" s="1"/>
      <c r="M1929" s="1"/>
      <c r="N1929" s="5"/>
      <c r="Q1929" s="3"/>
      <c r="T1929" s="1"/>
      <c r="U1929" s="1"/>
      <c r="W1929" s="1"/>
      <c r="Y1929" s="7"/>
      <c r="Z1929" s="7"/>
      <c r="AA1929" s="30"/>
      <c r="AC1929" s="4"/>
      <c r="AD1929" s="4"/>
    </row>
    <row r="1930" spans="4:30" s="2" customFormat="1" x14ac:dyDescent="0.2">
      <c r="D1930" s="1"/>
      <c r="J1930" s="1"/>
      <c r="K1930" s="1"/>
      <c r="L1930" s="1"/>
      <c r="M1930" s="1"/>
      <c r="N1930" s="5"/>
      <c r="Q1930" s="3"/>
      <c r="T1930" s="1"/>
      <c r="U1930" s="1"/>
      <c r="W1930" s="1"/>
      <c r="Y1930" s="7"/>
      <c r="Z1930" s="7"/>
      <c r="AA1930" s="30"/>
      <c r="AC1930" s="4"/>
      <c r="AD1930" s="4"/>
    </row>
    <row r="1931" spans="4:30" s="2" customFormat="1" x14ac:dyDescent="0.2">
      <c r="D1931" s="1"/>
      <c r="J1931" s="1"/>
      <c r="K1931" s="1"/>
      <c r="L1931" s="1"/>
      <c r="M1931" s="1"/>
      <c r="N1931" s="5"/>
      <c r="Q1931" s="3"/>
      <c r="T1931" s="1"/>
      <c r="U1931" s="1"/>
      <c r="W1931" s="1"/>
      <c r="Y1931" s="7"/>
      <c r="Z1931" s="7"/>
      <c r="AA1931" s="30"/>
      <c r="AC1931" s="4"/>
      <c r="AD1931" s="4"/>
    </row>
    <row r="1932" spans="4:30" s="2" customFormat="1" x14ac:dyDescent="0.2">
      <c r="D1932" s="1"/>
      <c r="J1932" s="1"/>
      <c r="K1932" s="1"/>
      <c r="L1932" s="1"/>
      <c r="M1932" s="1"/>
      <c r="N1932" s="5"/>
      <c r="Q1932" s="3"/>
      <c r="T1932" s="1"/>
      <c r="U1932" s="1"/>
      <c r="W1932" s="1"/>
      <c r="Y1932" s="7"/>
      <c r="Z1932" s="7"/>
      <c r="AA1932" s="30"/>
      <c r="AC1932" s="4"/>
      <c r="AD1932" s="4"/>
    </row>
    <row r="1933" spans="4:30" s="2" customFormat="1" x14ac:dyDescent="0.2">
      <c r="D1933" s="1"/>
      <c r="J1933" s="1"/>
      <c r="K1933" s="1"/>
      <c r="L1933" s="1"/>
      <c r="M1933" s="1"/>
      <c r="N1933" s="5"/>
      <c r="Q1933" s="3"/>
      <c r="T1933" s="1"/>
      <c r="U1933" s="1"/>
      <c r="W1933" s="1"/>
      <c r="Y1933" s="7"/>
      <c r="Z1933" s="7"/>
      <c r="AA1933" s="30"/>
      <c r="AC1933" s="4"/>
      <c r="AD1933" s="4"/>
    </row>
    <row r="1934" spans="4:30" s="2" customFormat="1" x14ac:dyDescent="0.2">
      <c r="D1934" s="1"/>
      <c r="J1934" s="1"/>
      <c r="K1934" s="1"/>
      <c r="L1934" s="1"/>
      <c r="M1934" s="1"/>
      <c r="N1934" s="5"/>
      <c r="Q1934" s="3"/>
      <c r="T1934" s="1"/>
      <c r="U1934" s="1"/>
      <c r="W1934" s="1"/>
      <c r="Y1934" s="7"/>
      <c r="Z1934" s="7"/>
      <c r="AA1934" s="30"/>
      <c r="AC1934" s="4"/>
      <c r="AD1934" s="4"/>
    </row>
    <row r="1935" spans="4:30" s="2" customFormat="1" x14ac:dyDescent="0.2">
      <c r="D1935" s="1"/>
      <c r="J1935" s="1"/>
      <c r="K1935" s="1"/>
      <c r="L1935" s="1"/>
      <c r="M1935" s="1"/>
      <c r="N1935" s="5"/>
      <c r="Q1935" s="3"/>
      <c r="T1935" s="1"/>
      <c r="U1935" s="1"/>
      <c r="W1935" s="1"/>
      <c r="Y1935" s="7"/>
      <c r="Z1935" s="7"/>
      <c r="AA1935" s="30"/>
      <c r="AC1935" s="4"/>
      <c r="AD1935" s="4"/>
    </row>
    <row r="1936" spans="4:30" s="2" customFormat="1" x14ac:dyDescent="0.2">
      <c r="D1936" s="1"/>
      <c r="J1936" s="1"/>
      <c r="K1936" s="1"/>
      <c r="L1936" s="1"/>
      <c r="M1936" s="1"/>
      <c r="N1936" s="5"/>
      <c r="Q1936" s="3"/>
      <c r="T1936" s="1"/>
      <c r="U1936" s="1"/>
      <c r="W1936" s="1"/>
      <c r="Y1936" s="7"/>
      <c r="Z1936" s="7"/>
      <c r="AA1936" s="30"/>
      <c r="AC1936" s="4"/>
      <c r="AD1936" s="4"/>
    </row>
    <row r="1937" spans="4:30" s="2" customFormat="1" x14ac:dyDescent="0.2">
      <c r="D1937" s="1"/>
      <c r="J1937" s="1"/>
      <c r="K1937" s="1"/>
      <c r="L1937" s="1"/>
      <c r="M1937" s="1"/>
      <c r="N1937" s="5"/>
      <c r="Q1937" s="3"/>
      <c r="T1937" s="1"/>
      <c r="U1937" s="1"/>
      <c r="W1937" s="1"/>
      <c r="Y1937" s="7"/>
      <c r="Z1937" s="7"/>
      <c r="AA1937" s="30"/>
      <c r="AC1937" s="4"/>
      <c r="AD1937" s="4"/>
    </row>
    <row r="1938" spans="4:30" s="2" customFormat="1" x14ac:dyDescent="0.2">
      <c r="D1938" s="1"/>
      <c r="J1938" s="1"/>
      <c r="K1938" s="1"/>
      <c r="L1938" s="1"/>
      <c r="M1938" s="1"/>
      <c r="N1938" s="5"/>
      <c r="Q1938" s="3"/>
      <c r="T1938" s="1"/>
      <c r="U1938" s="1"/>
      <c r="W1938" s="1"/>
      <c r="Y1938" s="7"/>
      <c r="Z1938" s="7"/>
      <c r="AA1938" s="30"/>
      <c r="AC1938" s="4"/>
      <c r="AD1938" s="4"/>
    </row>
    <row r="1939" spans="4:30" s="2" customFormat="1" x14ac:dyDescent="0.2">
      <c r="D1939" s="1"/>
      <c r="J1939" s="1"/>
      <c r="K1939" s="1"/>
      <c r="L1939" s="1"/>
      <c r="M1939" s="1"/>
      <c r="N1939" s="5"/>
      <c r="Q1939" s="3"/>
      <c r="T1939" s="1"/>
      <c r="U1939" s="1"/>
      <c r="W1939" s="1"/>
      <c r="Y1939" s="7"/>
      <c r="Z1939" s="7"/>
      <c r="AA1939" s="30"/>
      <c r="AC1939" s="4"/>
      <c r="AD1939" s="4"/>
    </row>
    <row r="1940" spans="4:30" s="2" customFormat="1" x14ac:dyDescent="0.2">
      <c r="D1940" s="1"/>
      <c r="J1940" s="1"/>
      <c r="K1940" s="1"/>
      <c r="L1940" s="1"/>
      <c r="M1940" s="1"/>
      <c r="N1940" s="5"/>
      <c r="Q1940" s="3"/>
      <c r="T1940" s="1"/>
      <c r="U1940" s="1"/>
      <c r="W1940" s="1"/>
      <c r="Y1940" s="7"/>
      <c r="Z1940" s="7"/>
      <c r="AA1940" s="30"/>
      <c r="AC1940" s="4"/>
      <c r="AD1940" s="4"/>
    </row>
    <row r="1941" spans="4:30" s="2" customFormat="1" x14ac:dyDescent="0.2">
      <c r="D1941" s="1"/>
      <c r="J1941" s="1"/>
      <c r="K1941" s="1"/>
      <c r="L1941" s="1"/>
      <c r="M1941" s="1"/>
      <c r="N1941" s="5"/>
      <c r="Q1941" s="3"/>
      <c r="T1941" s="1"/>
      <c r="U1941" s="1"/>
      <c r="W1941" s="1"/>
      <c r="Y1941" s="7"/>
      <c r="Z1941" s="7"/>
      <c r="AA1941" s="30"/>
      <c r="AC1941" s="4"/>
      <c r="AD1941" s="4"/>
    </row>
    <row r="1942" spans="4:30" s="2" customFormat="1" x14ac:dyDescent="0.2">
      <c r="D1942" s="1"/>
      <c r="J1942" s="1"/>
      <c r="K1942" s="1"/>
      <c r="L1942" s="1"/>
      <c r="M1942" s="1"/>
      <c r="N1942" s="5"/>
      <c r="Q1942" s="3"/>
      <c r="T1942" s="1"/>
      <c r="U1942" s="1"/>
      <c r="W1942" s="1"/>
      <c r="Y1942" s="7"/>
      <c r="Z1942" s="7"/>
      <c r="AA1942" s="30"/>
      <c r="AC1942" s="4"/>
      <c r="AD1942" s="4"/>
    </row>
    <row r="1943" spans="4:30" s="2" customFormat="1" x14ac:dyDescent="0.2">
      <c r="D1943" s="1"/>
      <c r="J1943" s="1"/>
      <c r="K1943" s="1"/>
      <c r="L1943" s="1"/>
      <c r="M1943" s="1"/>
      <c r="N1943" s="5"/>
      <c r="Q1943" s="3"/>
      <c r="T1943" s="1"/>
      <c r="U1943" s="1"/>
      <c r="W1943" s="1"/>
      <c r="Y1943" s="7"/>
      <c r="Z1943" s="7"/>
      <c r="AA1943" s="30"/>
      <c r="AC1943" s="4"/>
      <c r="AD1943" s="4"/>
    </row>
    <row r="1944" spans="4:30" s="2" customFormat="1" x14ac:dyDescent="0.2">
      <c r="D1944" s="1"/>
      <c r="J1944" s="1"/>
      <c r="K1944" s="1"/>
      <c r="L1944" s="1"/>
      <c r="M1944" s="1"/>
      <c r="N1944" s="5"/>
      <c r="Q1944" s="3"/>
      <c r="T1944" s="1"/>
      <c r="U1944" s="1"/>
      <c r="W1944" s="1"/>
      <c r="Y1944" s="7"/>
      <c r="Z1944" s="7"/>
      <c r="AA1944" s="30"/>
      <c r="AC1944" s="4"/>
      <c r="AD1944" s="4"/>
    </row>
    <row r="1945" spans="4:30" s="2" customFormat="1" x14ac:dyDescent="0.2">
      <c r="D1945" s="1"/>
      <c r="J1945" s="1"/>
      <c r="K1945" s="1"/>
      <c r="L1945" s="1"/>
      <c r="M1945" s="1"/>
      <c r="N1945" s="5"/>
      <c r="Q1945" s="3"/>
      <c r="T1945" s="1"/>
      <c r="U1945" s="1"/>
      <c r="W1945" s="1"/>
      <c r="Y1945" s="7"/>
      <c r="Z1945" s="7"/>
      <c r="AA1945" s="30"/>
      <c r="AC1945" s="4"/>
      <c r="AD1945" s="4"/>
    </row>
    <row r="1946" spans="4:30" s="2" customFormat="1" x14ac:dyDescent="0.2">
      <c r="D1946" s="1"/>
      <c r="J1946" s="1"/>
      <c r="K1946" s="1"/>
      <c r="L1946" s="1"/>
      <c r="M1946" s="1"/>
      <c r="N1946" s="5"/>
      <c r="Q1946" s="3"/>
      <c r="T1946" s="1"/>
      <c r="U1946" s="1"/>
      <c r="W1946" s="1"/>
      <c r="Y1946" s="7"/>
      <c r="Z1946" s="7"/>
      <c r="AA1946" s="30"/>
      <c r="AC1946" s="4"/>
      <c r="AD1946" s="4"/>
    </row>
    <row r="1947" spans="4:30" s="2" customFormat="1" x14ac:dyDescent="0.2">
      <c r="D1947" s="1"/>
      <c r="J1947" s="1"/>
      <c r="K1947" s="1"/>
      <c r="L1947" s="1"/>
      <c r="M1947" s="1"/>
      <c r="N1947" s="5"/>
      <c r="Q1947" s="3"/>
      <c r="T1947" s="1"/>
      <c r="U1947" s="1"/>
      <c r="W1947" s="1"/>
      <c r="Y1947" s="7"/>
      <c r="Z1947" s="7"/>
      <c r="AA1947" s="30"/>
      <c r="AC1947" s="4"/>
      <c r="AD1947" s="4"/>
    </row>
    <row r="1948" spans="4:30" s="2" customFormat="1" x14ac:dyDescent="0.2">
      <c r="D1948" s="1"/>
      <c r="J1948" s="1"/>
      <c r="K1948" s="1"/>
      <c r="L1948" s="1"/>
      <c r="M1948" s="1"/>
      <c r="N1948" s="5"/>
      <c r="Q1948" s="3"/>
      <c r="T1948" s="1"/>
      <c r="U1948" s="1"/>
      <c r="W1948" s="1"/>
      <c r="Y1948" s="7"/>
      <c r="Z1948" s="7"/>
      <c r="AA1948" s="30"/>
      <c r="AC1948" s="4"/>
      <c r="AD1948" s="4"/>
    </row>
    <row r="1949" spans="4:30" s="2" customFormat="1" x14ac:dyDescent="0.2">
      <c r="D1949" s="1"/>
      <c r="J1949" s="1"/>
      <c r="K1949" s="1"/>
      <c r="L1949" s="1"/>
      <c r="M1949" s="1"/>
      <c r="N1949" s="5"/>
      <c r="Q1949" s="3"/>
      <c r="T1949" s="1"/>
      <c r="U1949" s="1"/>
      <c r="W1949" s="1"/>
      <c r="Y1949" s="7"/>
      <c r="Z1949" s="7"/>
      <c r="AA1949" s="30"/>
      <c r="AC1949" s="4"/>
      <c r="AD1949" s="4"/>
    </row>
    <row r="1950" spans="4:30" s="2" customFormat="1" x14ac:dyDescent="0.2">
      <c r="D1950" s="1"/>
      <c r="J1950" s="1"/>
      <c r="K1950" s="1"/>
      <c r="L1950" s="1"/>
      <c r="M1950" s="1"/>
      <c r="N1950" s="5"/>
      <c r="Q1950" s="3"/>
      <c r="T1950" s="1"/>
      <c r="U1950" s="1"/>
      <c r="W1950" s="1"/>
      <c r="Y1950" s="7"/>
      <c r="Z1950" s="7"/>
      <c r="AA1950" s="30"/>
      <c r="AC1950" s="4"/>
      <c r="AD1950" s="4"/>
    </row>
    <row r="1951" spans="4:30" s="2" customFormat="1" x14ac:dyDescent="0.2">
      <c r="D1951" s="1"/>
      <c r="J1951" s="1"/>
      <c r="K1951" s="1"/>
      <c r="L1951" s="1"/>
      <c r="M1951" s="1"/>
      <c r="N1951" s="5"/>
      <c r="Q1951" s="3"/>
      <c r="T1951" s="1"/>
      <c r="U1951" s="1"/>
      <c r="W1951" s="1"/>
      <c r="Y1951" s="7"/>
      <c r="Z1951" s="7"/>
      <c r="AA1951" s="30"/>
      <c r="AC1951" s="4"/>
      <c r="AD1951" s="4"/>
    </row>
    <row r="1952" spans="4:30" s="2" customFormat="1" x14ac:dyDescent="0.2">
      <c r="D1952" s="1"/>
      <c r="J1952" s="1"/>
      <c r="K1952" s="1"/>
      <c r="L1952" s="1"/>
      <c r="M1952" s="1"/>
      <c r="N1952" s="5"/>
      <c r="Q1952" s="3"/>
      <c r="T1952" s="1"/>
      <c r="U1952" s="1"/>
      <c r="W1952" s="1"/>
      <c r="Y1952" s="7"/>
      <c r="Z1952" s="7"/>
      <c r="AA1952" s="30"/>
      <c r="AC1952" s="4"/>
      <c r="AD1952" s="4"/>
    </row>
    <row r="1953" spans="4:30" s="2" customFormat="1" x14ac:dyDescent="0.2">
      <c r="D1953" s="1"/>
      <c r="J1953" s="1"/>
      <c r="K1953" s="1"/>
      <c r="L1953" s="1"/>
      <c r="M1953" s="1"/>
      <c r="N1953" s="5"/>
      <c r="Q1953" s="3"/>
      <c r="T1953" s="1"/>
      <c r="U1953" s="1"/>
      <c r="W1953" s="1"/>
      <c r="Y1953" s="7"/>
      <c r="Z1953" s="7"/>
      <c r="AA1953" s="30"/>
      <c r="AC1953" s="4"/>
      <c r="AD1953" s="4"/>
    </row>
    <row r="1954" spans="4:30" s="2" customFormat="1" x14ac:dyDescent="0.2">
      <c r="D1954" s="1"/>
      <c r="J1954" s="1"/>
      <c r="K1954" s="1"/>
      <c r="L1954" s="1"/>
      <c r="M1954" s="1"/>
      <c r="N1954" s="5"/>
      <c r="Q1954" s="3"/>
      <c r="T1954" s="1"/>
      <c r="U1954" s="1"/>
      <c r="W1954" s="1"/>
      <c r="Y1954" s="7"/>
      <c r="Z1954" s="7"/>
      <c r="AA1954" s="30"/>
      <c r="AC1954" s="4"/>
      <c r="AD1954" s="4"/>
    </row>
    <row r="1955" spans="4:30" s="2" customFormat="1" x14ac:dyDescent="0.2">
      <c r="D1955" s="1"/>
      <c r="J1955" s="1"/>
      <c r="K1955" s="1"/>
      <c r="L1955" s="1"/>
      <c r="M1955" s="1"/>
      <c r="N1955" s="5"/>
      <c r="Q1955" s="3"/>
      <c r="T1955" s="1"/>
      <c r="U1955" s="1"/>
      <c r="W1955" s="1"/>
      <c r="Y1955" s="7"/>
      <c r="Z1955" s="7"/>
      <c r="AA1955" s="30"/>
      <c r="AC1955" s="4"/>
      <c r="AD1955" s="4"/>
    </row>
    <row r="1956" spans="4:30" s="2" customFormat="1" x14ac:dyDescent="0.2">
      <c r="D1956" s="1"/>
      <c r="J1956" s="1"/>
      <c r="K1956" s="1"/>
      <c r="L1956" s="1"/>
      <c r="M1956" s="1"/>
      <c r="N1956" s="5"/>
      <c r="Q1956" s="3"/>
      <c r="T1956" s="1"/>
      <c r="U1956" s="1"/>
      <c r="W1956" s="1"/>
      <c r="Y1956" s="7"/>
      <c r="Z1956" s="7"/>
      <c r="AA1956" s="30"/>
      <c r="AC1956" s="4"/>
      <c r="AD1956" s="4"/>
    </row>
    <row r="1957" spans="4:30" s="2" customFormat="1" x14ac:dyDescent="0.2">
      <c r="D1957" s="1"/>
      <c r="J1957" s="1"/>
      <c r="K1957" s="1"/>
      <c r="L1957" s="1"/>
      <c r="M1957" s="1"/>
      <c r="N1957" s="5"/>
      <c r="Q1957" s="3"/>
      <c r="T1957" s="1"/>
      <c r="U1957" s="1"/>
      <c r="W1957" s="1"/>
      <c r="Y1957" s="7"/>
      <c r="Z1957" s="7"/>
      <c r="AA1957" s="30"/>
      <c r="AC1957" s="4"/>
      <c r="AD1957" s="4"/>
    </row>
    <row r="1958" spans="4:30" s="2" customFormat="1" x14ac:dyDescent="0.2">
      <c r="D1958" s="1"/>
      <c r="J1958" s="1"/>
      <c r="K1958" s="1"/>
      <c r="L1958" s="1"/>
      <c r="M1958" s="1"/>
      <c r="N1958" s="5"/>
      <c r="Q1958" s="3"/>
      <c r="T1958" s="1"/>
      <c r="U1958" s="1"/>
      <c r="W1958" s="1"/>
      <c r="Y1958" s="7"/>
      <c r="Z1958" s="7"/>
      <c r="AA1958" s="30"/>
      <c r="AC1958" s="4"/>
      <c r="AD1958" s="4"/>
    </row>
    <row r="1959" spans="4:30" s="2" customFormat="1" x14ac:dyDescent="0.2">
      <c r="D1959" s="1"/>
      <c r="J1959" s="1"/>
      <c r="K1959" s="1"/>
      <c r="L1959" s="1"/>
      <c r="M1959" s="1"/>
      <c r="N1959" s="5"/>
      <c r="Q1959" s="3"/>
      <c r="T1959" s="1"/>
      <c r="U1959" s="1"/>
      <c r="W1959" s="1"/>
      <c r="Y1959" s="7"/>
      <c r="Z1959" s="7"/>
      <c r="AA1959" s="30"/>
      <c r="AC1959" s="4"/>
      <c r="AD1959" s="4"/>
    </row>
    <row r="1960" spans="4:30" s="2" customFormat="1" x14ac:dyDescent="0.2">
      <c r="D1960" s="1"/>
      <c r="J1960" s="1"/>
      <c r="K1960" s="1"/>
      <c r="L1960" s="1"/>
      <c r="M1960" s="1"/>
      <c r="N1960" s="5"/>
      <c r="Q1960" s="3"/>
      <c r="T1960" s="1"/>
      <c r="U1960" s="1"/>
      <c r="W1960" s="1"/>
      <c r="Y1960" s="7"/>
      <c r="Z1960" s="7"/>
      <c r="AA1960" s="30"/>
      <c r="AC1960" s="4"/>
      <c r="AD1960" s="4"/>
    </row>
    <row r="1961" spans="4:30" s="2" customFormat="1" x14ac:dyDescent="0.2">
      <c r="D1961" s="1"/>
      <c r="J1961" s="1"/>
      <c r="K1961" s="1"/>
      <c r="L1961" s="1"/>
      <c r="M1961" s="1"/>
      <c r="N1961" s="5"/>
      <c r="Q1961" s="3"/>
      <c r="T1961" s="1"/>
      <c r="U1961" s="1"/>
      <c r="W1961" s="1"/>
      <c r="Y1961" s="7"/>
      <c r="Z1961" s="7"/>
      <c r="AA1961" s="30"/>
      <c r="AC1961" s="4"/>
      <c r="AD1961" s="4"/>
    </row>
    <row r="1962" spans="4:30" s="2" customFormat="1" x14ac:dyDescent="0.2">
      <c r="D1962" s="1"/>
      <c r="J1962" s="1"/>
      <c r="K1962" s="1"/>
      <c r="L1962" s="1"/>
      <c r="M1962" s="1"/>
      <c r="N1962" s="5"/>
      <c r="Q1962" s="3"/>
      <c r="T1962" s="1"/>
      <c r="U1962" s="1"/>
      <c r="W1962" s="1"/>
      <c r="Y1962" s="7"/>
      <c r="Z1962" s="7"/>
      <c r="AA1962" s="30"/>
      <c r="AC1962" s="4"/>
      <c r="AD1962" s="4"/>
    </row>
    <row r="1963" spans="4:30" s="2" customFormat="1" x14ac:dyDescent="0.2">
      <c r="D1963" s="1"/>
      <c r="J1963" s="1"/>
      <c r="K1963" s="1"/>
      <c r="L1963" s="1"/>
      <c r="M1963" s="1"/>
      <c r="N1963" s="5"/>
      <c r="Q1963" s="3"/>
      <c r="T1963" s="1"/>
      <c r="U1963" s="1"/>
      <c r="W1963" s="1"/>
      <c r="Y1963" s="7"/>
      <c r="Z1963" s="7"/>
      <c r="AA1963" s="30"/>
      <c r="AC1963" s="4"/>
      <c r="AD1963" s="4"/>
    </row>
    <row r="1964" spans="4:30" s="2" customFormat="1" x14ac:dyDescent="0.2">
      <c r="D1964" s="1"/>
      <c r="J1964" s="1"/>
      <c r="K1964" s="1"/>
      <c r="L1964" s="1"/>
      <c r="M1964" s="1"/>
      <c r="N1964" s="5"/>
      <c r="Q1964" s="3"/>
      <c r="T1964" s="1"/>
      <c r="U1964" s="1"/>
      <c r="W1964" s="1"/>
      <c r="Y1964" s="7"/>
      <c r="Z1964" s="7"/>
      <c r="AA1964" s="30"/>
      <c r="AC1964" s="4"/>
      <c r="AD1964" s="4"/>
    </row>
    <row r="1965" spans="4:30" s="2" customFormat="1" x14ac:dyDescent="0.2">
      <c r="D1965" s="1"/>
      <c r="J1965" s="1"/>
      <c r="K1965" s="1"/>
      <c r="L1965" s="1"/>
      <c r="M1965" s="1"/>
      <c r="N1965" s="5"/>
      <c r="Q1965" s="3"/>
      <c r="T1965" s="1"/>
      <c r="U1965" s="1"/>
      <c r="W1965" s="1"/>
      <c r="Y1965" s="7"/>
      <c r="Z1965" s="7"/>
      <c r="AA1965" s="30"/>
      <c r="AC1965" s="4"/>
      <c r="AD1965" s="4"/>
    </row>
    <row r="1966" spans="4:30" s="2" customFormat="1" x14ac:dyDescent="0.2">
      <c r="D1966" s="1"/>
      <c r="J1966" s="1"/>
      <c r="K1966" s="1"/>
      <c r="L1966" s="1"/>
      <c r="M1966" s="1"/>
      <c r="N1966" s="5"/>
      <c r="Q1966" s="3"/>
      <c r="T1966" s="1"/>
      <c r="U1966" s="1"/>
      <c r="W1966" s="1"/>
      <c r="Y1966" s="7"/>
      <c r="Z1966" s="7"/>
      <c r="AA1966" s="30"/>
      <c r="AC1966" s="4"/>
      <c r="AD1966" s="4"/>
    </row>
    <row r="1967" spans="4:30" s="2" customFormat="1" x14ac:dyDescent="0.2">
      <c r="D1967" s="1"/>
      <c r="J1967" s="1"/>
      <c r="K1967" s="1"/>
      <c r="L1967" s="1"/>
      <c r="M1967" s="1"/>
      <c r="N1967" s="5"/>
      <c r="Q1967" s="3"/>
      <c r="T1967" s="1"/>
      <c r="U1967" s="1"/>
      <c r="W1967" s="1"/>
      <c r="Y1967" s="7"/>
      <c r="Z1967" s="7"/>
      <c r="AA1967" s="30"/>
      <c r="AC1967" s="4"/>
      <c r="AD1967" s="4"/>
    </row>
    <row r="1968" spans="4:30" s="2" customFormat="1" x14ac:dyDescent="0.2">
      <c r="D1968" s="1"/>
      <c r="J1968" s="1"/>
      <c r="K1968" s="1"/>
      <c r="L1968" s="1"/>
      <c r="M1968" s="1"/>
      <c r="N1968" s="5"/>
      <c r="Q1968" s="3"/>
      <c r="T1968" s="1"/>
      <c r="U1968" s="1"/>
      <c r="W1968" s="1"/>
      <c r="Y1968" s="7"/>
      <c r="Z1968" s="7"/>
      <c r="AA1968" s="30"/>
      <c r="AC1968" s="4"/>
      <c r="AD1968" s="4"/>
    </row>
    <row r="1969" spans="4:30" s="2" customFormat="1" x14ac:dyDescent="0.2">
      <c r="D1969" s="1"/>
      <c r="J1969" s="1"/>
      <c r="K1969" s="1"/>
      <c r="L1969" s="1"/>
      <c r="M1969" s="1"/>
      <c r="N1969" s="5"/>
      <c r="Q1969" s="3"/>
      <c r="T1969" s="1"/>
      <c r="U1969" s="1"/>
      <c r="W1969" s="1"/>
      <c r="Y1969" s="7"/>
      <c r="Z1969" s="7"/>
      <c r="AA1969" s="30"/>
      <c r="AC1969" s="4"/>
      <c r="AD1969" s="4"/>
    </row>
    <row r="1970" spans="4:30" s="2" customFormat="1" x14ac:dyDescent="0.2">
      <c r="D1970" s="1"/>
      <c r="J1970" s="1"/>
      <c r="K1970" s="1"/>
      <c r="L1970" s="1"/>
      <c r="M1970" s="1"/>
      <c r="N1970" s="5"/>
      <c r="Q1970" s="3"/>
      <c r="T1970" s="1"/>
      <c r="U1970" s="1"/>
      <c r="W1970" s="1"/>
      <c r="Y1970" s="7"/>
      <c r="Z1970" s="7"/>
      <c r="AA1970" s="30"/>
      <c r="AC1970" s="4"/>
      <c r="AD1970" s="4"/>
    </row>
    <row r="1971" spans="4:30" s="2" customFormat="1" x14ac:dyDescent="0.2">
      <c r="D1971" s="1"/>
      <c r="J1971" s="1"/>
      <c r="K1971" s="1"/>
      <c r="L1971" s="1"/>
      <c r="M1971" s="1"/>
      <c r="N1971" s="5"/>
      <c r="Q1971" s="3"/>
      <c r="T1971" s="1"/>
      <c r="U1971" s="1"/>
      <c r="W1971" s="1"/>
      <c r="Y1971" s="7"/>
      <c r="Z1971" s="7"/>
      <c r="AA1971" s="30"/>
      <c r="AC1971" s="4"/>
      <c r="AD1971" s="4"/>
    </row>
    <row r="1972" spans="4:30" s="2" customFormat="1" x14ac:dyDescent="0.2">
      <c r="D1972" s="1"/>
      <c r="J1972" s="1"/>
      <c r="K1972" s="1"/>
      <c r="L1972" s="1"/>
      <c r="M1972" s="1"/>
      <c r="N1972" s="5"/>
      <c r="Q1972" s="3"/>
      <c r="T1972" s="1"/>
      <c r="U1972" s="1"/>
      <c r="W1972" s="1"/>
      <c r="Y1972" s="7"/>
      <c r="Z1972" s="7"/>
      <c r="AA1972" s="30"/>
      <c r="AC1972" s="4"/>
      <c r="AD1972" s="4"/>
    </row>
    <row r="1973" spans="4:30" s="2" customFormat="1" x14ac:dyDescent="0.2">
      <c r="D1973" s="1"/>
      <c r="J1973" s="1"/>
      <c r="K1973" s="1"/>
      <c r="L1973" s="1"/>
      <c r="M1973" s="1"/>
      <c r="N1973" s="5"/>
      <c r="Q1973" s="3"/>
      <c r="T1973" s="1"/>
      <c r="U1973" s="1"/>
      <c r="W1973" s="1"/>
      <c r="Y1973" s="7"/>
      <c r="Z1973" s="7"/>
      <c r="AA1973" s="30"/>
      <c r="AC1973" s="4"/>
      <c r="AD1973" s="4"/>
    </row>
    <row r="1974" spans="4:30" s="2" customFormat="1" x14ac:dyDescent="0.2">
      <c r="D1974" s="1"/>
      <c r="J1974" s="1"/>
      <c r="K1974" s="1"/>
      <c r="L1974" s="1"/>
      <c r="M1974" s="1"/>
      <c r="N1974" s="5"/>
      <c r="Q1974" s="3"/>
      <c r="T1974" s="1"/>
      <c r="U1974" s="1"/>
      <c r="W1974" s="1"/>
      <c r="Y1974" s="7"/>
      <c r="Z1974" s="7"/>
      <c r="AA1974" s="30"/>
      <c r="AC1974" s="4"/>
      <c r="AD1974" s="4"/>
    </row>
    <row r="1975" spans="4:30" s="2" customFormat="1" x14ac:dyDescent="0.2">
      <c r="D1975" s="1"/>
      <c r="J1975" s="1"/>
      <c r="K1975" s="1"/>
      <c r="L1975" s="1"/>
      <c r="M1975" s="1"/>
      <c r="N1975" s="5"/>
      <c r="Q1975" s="3"/>
      <c r="T1975" s="1"/>
      <c r="U1975" s="1"/>
      <c r="W1975" s="1"/>
      <c r="Y1975" s="7"/>
      <c r="Z1975" s="7"/>
      <c r="AA1975" s="30"/>
      <c r="AC1975" s="4"/>
      <c r="AD1975" s="4"/>
    </row>
    <row r="1976" spans="4:30" s="2" customFormat="1" x14ac:dyDescent="0.2">
      <c r="D1976" s="1"/>
      <c r="J1976" s="1"/>
      <c r="K1976" s="1"/>
      <c r="L1976" s="1"/>
      <c r="M1976" s="1"/>
      <c r="N1976" s="5"/>
      <c r="Q1976" s="3"/>
      <c r="T1976" s="1"/>
      <c r="U1976" s="1"/>
      <c r="W1976" s="1"/>
      <c r="Y1976" s="7"/>
      <c r="Z1976" s="7"/>
      <c r="AA1976" s="30"/>
      <c r="AC1976" s="4"/>
      <c r="AD1976" s="4"/>
    </row>
    <row r="1977" spans="4:30" s="2" customFormat="1" x14ac:dyDescent="0.2">
      <c r="D1977" s="1"/>
      <c r="J1977" s="1"/>
      <c r="K1977" s="1"/>
      <c r="L1977" s="1"/>
      <c r="M1977" s="1"/>
      <c r="N1977" s="5"/>
      <c r="Q1977" s="3"/>
      <c r="T1977" s="1"/>
      <c r="U1977" s="1"/>
      <c r="W1977" s="1"/>
      <c r="Y1977" s="7"/>
      <c r="Z1977" s="7"/>
      <c r="AA1977" s="30"/>
      <c r="AC1977" s="4"/>
      <c r="AD1977" s="4"/>
    </row>
    <row r="1978" spans="4:30" s="2" customFormat="1" x14ac:dyDescent="0.2">
      <c r="D1978" s="1"/>
      <c r="J1978" s="1"/>
      <c r="K1978" s="1"/>
      <c r="L1978" s="1"/>
      <c r="M1978" s="1"/>
      <c r="N1978" s="5"/>
      <c r="Q1978" s="3"/>
      <c r="T1978" s="1"/>
      <c r="U1978" s="1"/>
      <c r="W1978" s="1"/>
      <c r="Y1978" s="7"/>
      <c r="Z1978" s="7"/>
      <c r="AA1978" s="30"/>
      <c r="AC1978" s="4"/>
      <c r="AD1978" s="4"/>
    </row>
    <row r="1979" spans="4:30" s="2" customFormat="1" x14ac:dyDescent="0.2">
      <c r="D1979" s="1"/>
      <c r="J1979" s="1"/>
      <c r="K1979" s="1"/>
      <c r="L1979" s="1"/>
      <c r="M1979" s="1"/>
      <c r="N1979" s="5"/>
      <c r="Q1979" s="3"/>
      <c r="T1979" s="1"/>
      <c r="U1979" s="1"/>
      <c r="W1979" s="1"/>
      <c r="Y1979" s="7"/>
      <c r="Z1979" s="7"/>
      <c r="AA1979" s="30"/>
      <c r="AC1979" s="4"/>
      <c r="AD1979" s="4"/>
    </row>
    <row r="1980" spans="4:30" s="2" customFormat="1" x14ac:dyDescent="0.2">
      <c r="D1980" s="1"/>
      <c r="J1980" s="1"/>
      <c r="K1980" s="1"/>
      <c r="L1980" s="1"/>
      <c r="M1980" s="1"/>
      <c r="N1980" s="5"/>
      <c r="Q1980" s="3"/>
      <c r="T1980" s="1"/>
      <c r="U1980" s="1"/>
      <c r="W1980" s="1"/>
      <c r="Y1980" s="7"/>
      <c r="Z1980" s="7"/>
      <c r="AA1980" s="30"/>
      <c r="AC1980" s="4"/>
      <c r="AD1980" s="4"/>
    </row>
    <row r="1981" spans="4:30" s="2" customFormat="1" x14ac:dyDescent="0.2">
      <c r="D1981" s="1"/>
      <c r="J1981" s="1"/>
      <c r="K1981" s="1"/>
      <c r="L1981" s="1"/>
      <c r="M1981" s="1"/>
      <c r="N1981" s="5"/>
      <c r="Q1981" s="3"/>
      <c r="T1981" s="1"/>
      <c r="U1981" s="1"/>
      <c r="W1981" s="1"/>
      <c r="Y1981" s="7"/>
      <c r="Z1981" s="7"/>
      <c r="AA1981" s="30"/>
      <c r="AC1981" s="4"/>
      <c r="AD1981" s="4"/>
    </row>
    <row r="1982" spans="4:30" s="2" customFormat="1" x14ac:dyDescent="0.2">
      <c r="D1982" s="1"/>
      <c r="J1982" s="1"/>
      <c r="K1982" s="1"/>
      <c r="L1982" s="1"/>
      <c r="M1982" s="1"/>
      <c r="N1982" s="5"/>
      <c r="Q1982" s="3"/>
      <c r="T1982" s="1"/>
      <c r="U1982" s="1"/>
      <c r="W1982" s="1"/>
      <c r="Y1982" s="7"/>
      <c r="Z1982" s="7"/>
      <c r="AA1982" s="30"/>
      <c r="AC1982" s="4"/>
      <c r="AD1982" s="4"/>
    </row>
    <row r="1983" spans="4:30" s="2" customFormat="1" x14ac:dyDescent="0.2">
      <c r="D1983" s="1"/>
      <c r="J1983" s="1"/>
      <c r="K1983" s="1"/>
      <c r="L1983" s="1"/>
      <c r="M1983" s="1"/>
      <c r="N1983" s="5"/>
      <c r="Q1983" s="3"/>
      <c r="T1983" s="1"/>
      <c r="U1983" s="1"/>
      <c r="W1983" s="1"/>
      <c r="Y1983" s="7"/>
      <c r="Z1983" s="7"/>
      <c r="AA1983" s="30"/>
      <c r="AC1983" s="4"/>
      <c r="AD1983" s="4"/>
    </row>
    <row r="1984" spans="4:30" s="2" customFormat="1" x14ac:dyDescent="0.2">
      <c r="D1984" s="1"/>
      <c r="J1984" s="1"/>
      <c r="K1984" s="1"/>
      <c r="L1984" s="1"/>
      <c r="M1984" s="1"/>
      <c r="N1984" s="5"/>
      <c r="Q1984" s="3"/>
      <c r="T1984" s="1"/>
      <c r="U1984" s="1"/>
      <c r="W1984" s="1"/>
      <c r="Y1984" s="7"/>
      <c r="Z1984" s="7"/>
      <c r="AA1984" s="30"/>
      <c r="AC1984" s="4"/>
      <c r="AD1984" s="4"/>
    </row>
    <row r="1985" spans="4:30" s="2" customFormat="1" x14ac:dyDescent="0.2">
      <c r="D1985" s="1"/>
      <c r="J1985" s="1"/>
      <c r="K1985" s="1"/>
      <c r="L1985" s="1"/>
      <c r="M1985" s="1"/>
      <c r="N1985" s="5"/>
      <c r="Q1985" s="3"/>
      <c r="T1985" s="1"/>
      <c r="U1985" s="1"/>
      <c r="W1985" s="1"/>
      <c r="Y1985" s="7"/>
      <c r="Z1985" s="7"/>
      <c r="AA1985" s="30"/>
      <c r="AC1985" s="4"/>
      <c r="AD1985" s="4"/>
    </row>
    <row r="1986" spans="4:30" s="2" customFormat="1" x14ac:dyDescent="0.2">
      <c r="D1986" s="1"/>
      <c r="J1986" s="1"/>
      <c r="K1986" s="1"/>
      <c r="L1986" s="1"/>
      <c r="M1986" s="1"/>
      <c r="N1986" s="5"/>
      <c r="Q1986" s="3"/>
      <c r="T1986" s="1"/>
      <c r="U1986" s="1"/>
      <c r="W1986" s="1"/>
      <c r="Y1986" s="7"/>
      <c r="Z1986" s="7"/>
      <c r="AA1986" s="30"/>
      <c r="AC1986" s="4"/>
      <c r="AD1986" s="4"/>
    </row>
    <row r="1987" spans="4:30" s="2" customFormat="1" x14ac:dyDescent="0.2">
      <c r="D1987" s="1"/>
      <c r="J1987" s="1"/>
      <c r="K1987" s="1"/>
      <c r="L1987" s="1"/>
      <c r="M1987" s="1"/>
      <c r="N1987" s="5"/>
      <c r="Q1987" s="3"/>
      <c r="T1987" s="1"/>
      <c r="U1987" s="1"/>
      <c r="W1987" s="1"/>
      <c r="Y1987" s="7"/>
      <c r="Z1987" s="7"/>
      <c r="AA1987" s="30"/>
      <c r="AC1987" s="4"/>
      <c r="AD1987" s="4"/>
    </row>
    <row r="1988" spans="4:30" s="2" customFormat="1" x14ac:dyDescent="0.2">
      <c r="D1988" s="1"/>
      <c r="J1988" s="1"/>
      <c r="K1988" s="1"/>
      <c r="L1988" s="1"/>
      <c r="M1988" s="1"/>
      <c r="N1988" s="5"/>
      <c r="Q1988" s="3"/>
      <c r="T1988" s="1"/>
      <c r="U1988" s="1"/>
      <c r="W1988" s="1"/>
      <c r="Y1988" s="7"/>
      <c r="Z1988" s="7"/>
      <c r="AA1988" s="30"/>
      <c r="AC1988" s="4"/>
      <c r="AD1988" s="4"/>
    </row>
    <row r="1989" spans="4:30" s="2" customFormat="1" x14ac:dyDescent="0.2">
      <c r="D1989" s="1"/>
      <c r="J1989" s="1"/>
      <c r="K1989" s="1"/>
      <c r="L1989" s="1"/>
      <c r="M1989" s="1"/>
      <c r="N1989" s="5"/>
      <c r="Q1989" s="3"/>
      <c r="T1989" s="1"/>
      <c r="U1989" s="1"/>
      <c r="W1989" s="1"/>
      <c r="Y1989" s="7"/>
      <c r="Z1989" s="7"/>
      <c r="AA1989" s="30"/>
      <c r="AC1989" s="4"/>
      <c r="AD1989" s="4"/>
    </row>
    <row r="1990" spans="4:30" s="2" customFormat="1" x14ac:dyDescent="0.2">
      <c r="D1990" s="1"/>
      <c r="J1990" s="1"/>
      <c r="K1990" s="1"/>
      <c r="L1990" s="1"/>
      <c r="M1990" s="1"/>
      <c r="N1990" s="5"/>
      <c r="Q1990" s="3"/>
      <c r="T1990" s="1"/>
      <c r="U1990" s="1"/>
      <c r="W1990" s="1"/>
      <c r="Y1990" s="7"/>
      <c r="Z1990" s="7"/>
      <c r="AA1990" s="30"/>
      <c r="AC1990" s="4"/>
      <c r="AD1990" s="4"/>
    </row>
    <row r="1991" spans="4:30" s="2" customFormat="1" x14ac:dyDescent="0.2">
      <c r="D1991" s="1"/>
      <c r="J1991" s="1"/>
      <c r="K1991" s="1"/>
      <c r="L1991" s="1"/>
      <c r="M1991" s="1"/>
      <c r="N1991" s="5"/>
      <c r="Q1991" s="3"/>
      <c r="T1991" s="1"/>
      <c r="U1991" s="1"/>
      <c r="W1991" s="1"/>
      <c r="Y1991" s="7"/>
      <c r="Z1991" s="7"/>
      <c r="AA1991" s="30"/>
      <c r="AC1991" s="4"/>
      <c r="AD1991" s="4"/>
    </row>
    <row r="1992" spans="4:30" s="2" customFormat="1" x14ac:dyDescent="0.2">
      <c r="D1992" s="1"/>
      <c r="J1992" s="1"/>
      <c r="K1992" s="1"/>
      <c r="L1992" s="1"/>
      <c r="M1992" s="1"/>
      <c r="N1992" s="5"/>
      <c r="Q1992" s="3"/>
      <c r="T1992" s="1"/>
      <c r="U1992" s="1"/>
      <c r="W1992" s="1"/>
      <c r="Y1992" s="7"/>
      <c r="Z1992" s="7"/>
      <c r="AA1992" s="30"/>
      <c r="AC1992" s="4"/>
      <c r="AD1992" s="4"/>
    </row>
    <row r="1993" spans="4:30" s="2" customFormat="1" x14ac:dyDescent="0.2">
      <c r="D1993" s="1"/>
      <c r="J1993" s="1"/>
      <c r="K1993" s="1"/>
      <c r="L1993" s="1"/>
      <c r="M1993" s="1"/>
      <c r="N1993" s="5"/>
      <c r="Q1993" s="3"/>
      <c r="T1993" s="1"/>
      <c r="U1993" s="1"/>
      <c r="W1993" s="1"/>
      <c r="Y1993" s="7"/>
      <c r="Z1993" s="7"/>
      <c r="AA1993" s="30"/>
      <c r="AC1993" s="4"/>
      <c r="AD1993" s="4"/>
    </row>
    <row r="1994" spans="4:30" s="2" customFormat="1" x14ac:dyDescent="0.2">
      <c r="D1994" s="1"/>
      <c r="J1994" s="1"/>
      <c r="K1994" s="1"/>
      <c r="L1994" s="1"/>
      <c r="M1994" s="1"/>
      <c r="N1994" s="5"/>
      <c r="Q1994" s="3"/>
      <c r="T1994" s="1"/>
      <c r="U1994" s="1"/>
      <c r="W1994" s="1"/>
      <c r="Y1994" s="7"/>
      <c r="Z1994" s="7"/>
      <c r="AA1994" s="30"/>
      <c r="AC1994" s="4"/>
      <c r="AD1994" s="4"/>
    </row>
    <row r="1995" spans="4:30" s="2" customFormat="1" x14ac:dyDescent="0.2">
      <c r="D1995" s="1"/>
      <c r="J1995" s="1"/>
      <c r="K1995" s="1"/>
      <c r="L1995" s="1"/>
      <c r="M1995" s="1"/>
      <c r="N1995" s="5"/>
      <c r="Q1995" s="3"/>
      <c r="T1995" s="1"/>
      <c r="U1995" s="1"/>
      <c r="W1995" s="1"/>
      <c r="Y1995" s="7"/>
      <c r="Z1995" s="7"/>
      <c r="AA1995" s="30"/>
      <c r="AC1995" s="4"/>
      <c r="AD1995" s="4"/>
    </row>
    <row r="1996" spans="4:30" s="2" customFormat="1" x14ac:dyDescent="0.2">
      <c r="D1996" s="1"/>
      <c r="J1996" s="1"/>
      <c r="K1996" s="1"/>
      <c r="L1996" s="1"/>
      <c r="M1996" s="1"/>
      <c r="N1996" s="5"/>
      <c r="Q1996" s="3"/>
      <c r="T1996" s="1"/>
      <c r="U1996" s="1"/>
      <c r="W1996" s="1"/>
      <c r="Y1996" s="7"/>
      <c r="Z1996" s="7"/>
      <c r="AA1996" s="30"/>
      <c r="AC1996" s="4"/>
      <c r="AD1996" s="4"/>
    </row>
    <row r="1997" spans="4:30" s="2" customFormat="1" x14ac:dyDescent="0.2">
      <c r="D1997" s="1"/>
      <c r="J1997" s="1"/>
      <c r="K1997" s="1"/>
      <c r="L1997" s="1"/>
      <c r="M1997" s="1"/>
      <c r="N1997" s="5"/>
      <c r="Q1997" s="3"/>
      <c r="T1997" s="1"/>
      <c r="U1997" s="1"/>
      <c r="W1997" s="1"/>
      <c r="Y1997" s="7"/>
      <c r="Z1997" s="7"/>
      <c r="AA1997" s="30"/>
      <c r="AC1997" s="4"/>
      <c r="AD1997" s="4"/>
    </row>
    <row r="1998" spans="4:30" s="2" customFormat="1" x14ac:dyDescent="0.2">
      <c r="D1998" s="1"/>
      <c r="J1998" s="1"/>
      <c r="K1998" s="1"/>
      <c r="L1998" s="1"/>
      <c r="M1998" s="1"/>
      <c r="N1998" s="5"/>
      <c r="Q1998" s="3"/>
      <c r="T1998" s="1"/>
      <c r="U1998" s="1"/>
      <c r="W1998" s="1"/>
      <c r="Y1998" s="7"/>
      <c r="Z1998" s="7"/>
      <c r="AA1998" s="30"/>
      <c r="AC1998" s="4"/>
      <c r="AD1998" s="4"/>
    </row>
    <row r="1999" spans="4:30" s="2" customFormat="1" x14ac:dyDescent="0.2">
      <c r="D1999" s="1"/>
      <c r="J1999" s="1"/>
      <c r="K1999" s="1"/>
      <c r="L1999" s="1"/>
      <c r="M1999" s="1"/>
      <c r="N1999" s="5"/>
      <c r="Q1999" s="3"/>
      <c r="T1999" s="1"/>
      <c r="U1999" s="1"/>
      <c r="W1999" s="1"/>
      <c r="Y1999" s="7"/>
      <c r="Z1999" s="7"/>
      <c r="AA1999" s="30"/>
      <c r="AC1999" s="4"/>
      <c r="AD1999" s="4"/>
    </row>
    <row r="2000" spans="4:30" s="2" customFormat="1" x14ac:dyDescent="0.2">
      <c r="D2000" s="1"/>
      <c r="J2000" s="1"/>
      <c r="K2000" s="1"/>
      <c r="L2000" s="1"/>
      <c r="M2000" s="1"/>
      <c r="N2000" s="5"/>
      <c r="Q2000" s="3"/>
      <c r="T2000" s="1"/>
      <c r="U2000" s="1"/>
      <c r="W2000" s="1"/>
      <c r="Y2000" s="7"/>
      <c r="Z2000" s="7"/>
      <c r="AA2000" s="30"/>
      <c r="AC2000" s="4"/>
      <c r="AD2000" s="4"/>
    </row>
    <row r="2001" spans="4:30" s="2" customFormat="1" x14ac:dyDescent="0.2">
      <c r="D2001" s="1"/>
      <c r="J2001" s="1"/>
      <c r="K2001" s="1"/>
      <c r="L2001" s="1"/>
      <c r="M2001" s="1"/>
      <c r="N2001" s="5"/>
      <c r="Q2001" s="3"/>
      <c r="T2001" s="1"/>
      <c r="U2001" s="1"/>
      <c r="W2001" s="1"/>
      <c r="Y2001" s="7"/>
      <c r="Z2001" s="7"/>
      <c r="AA2001" s="30"/>
      <c r="AC2001" s="4"/>
      <c r="AD2001" s="4"/>
    </row>
    <row r="2002" spans="4:30" s="2" customFormat="1" x14ac:dyDescent="0.2">
      <c r="D2002" s="1"/>
      <c r="J2002" s="1"/>
      <c r="K2002" s="1"/>
      <c r="L2002" s="1"/>
      <c r="M2002" s="1"/>
      <c r="N2002" s="5"/>
      <c r="Q2002" s="3"/>
      <c r="T2002" s="1"/>
      <c r="U2002" s="1"/>
      <c r="W2002" s="1"/>
      <c r="Y2002" s="7"/>
      <c r="Z2002" s="7"/>
      <c r="AA2002" s="30"/>
      <c r="AC2002" s="4"/>
      <c r="AD2002" s="4"/>
    </row>
    <row r="2003" spans="4:30" s="2" customFormat="1" x14ac:dyDescent="0.2">
      <c r="D2003" s="1"/>
      <c r="J2003" s="1"/>
      <c r="K2003" s="1"/>
      <c r="L2003" s="1"/>
      <c r="M2003" s="1"/>
      <c r="N2003" s="5"/>
      <c r="Q2003" s="3"/>
      <c r="T2003" s="1"/>
      <c r="U2003" s="1"/>
      <c r="W2003" s="1"/>
      <c r="Y2003" s="7"/>
      <c r="Z2003" s="7"/>
      <c r="AA2003" s="30"/>
      <c r="AC2003" s="4"/>
      <c r="AD2003" s="4"/>
    </row>
    <row r="2004" spans="4:30" s="2" customFormat="1" x14ac:dyDescent="0.2">
      <c r="D2004" s="1"/>
      <c r="J2004" s="1"/>
      <c r="K2004" s="1"/>
      <c r="L2004" s="1"/>
      <c r="M2004" s="1"/>
      <c r="N2004" s="5"/>
      <c r="Q2004" s="3"/>
      <c r="T2004" s="1"/>
      <c r="U2004" s="1"/>
      <c r="W2004" s="1"/>
      <c r="Y2004" s="7"/>
      <c r="Z2004" s="7"/>
      <c r="AA2004" s="30"/>
      <c r="AC2004" s="4"/>
      <c r="AD2004" s="4"/>
    </row>
    <row r="2005" spans="4:30" s="2" customFormat="1" x14ac:dyDescent="0.2">
      <c r="D2005" s="1"/>
      <c r="J2005" s="1"/>
      <c r="K2005" s="1"/>
      <c r="L2005" s="1"/>
      <c r="M2005" s="1"/>
      <c r="N2005" s="5"/>
      <c r="Q2005" s="3"/>
      <c r="T2005" s="1"/>
      <c r="U2005" s="1"/>
      <c r="W2005" s="1"/>
      <c r="Y2005" s="7"/>
      <c r="Z2005" s="7"/>
      <c r="AA2005" s="30"/>
      <c r="AC2005" s="4"/>
      <c r="AD2005" s="4"/>
    </row>
    <row r="2006" spans="4:30" s="2" customFormat="1" x14ac:dyDescent="0.2">
      <c r="D2006" s="1"/>
      <c r="J2006" s="1"/>
      <c r="K2006" s="1"/>
      <c r="L2006" s="1"/>
      <c r="M2006" s="1"/>
      <c r="N2006" s="5"/>
      <c r="Q2006" s="3"/>
      <c r="T2006" s="1"/>
      <c r="U2006" s="1"/>
      <c r="W2006" s="1"/>
      <c r="Y2006" s="7"/>
      <c r="Z2006" s="7"/>
      <c r="AA2006" s="30"/>
      <c r="AC2006" s="4"/>
      <c r="AD2006" s="4"/>
    </row>
    <row r="2007" spans="4:30" s="2" customFormat="1" x14ac:dyDescent="0.2">
      <c r="D2007" s="1"/>
      <c r="J2007" s="1"/>
      <c r="K2007" s="1"/>
      <c r="L2007" s="1"/>
      <c r="M2007" s="1"/>
      <c r="N2007" s="5"/>
      <c r="Q2007" s="3"/>
      <c r="T2007" s="1"/>
      <c r="U2007" s="1"/>
      <c r="W2007" s="1"/>
      <c r="Y2007" s="7"/>
      <c r="Z2007" s="7"/>
      <c r="AA2007" s="30"/>
      <c r="AC2007" s="4"/>
      <c r="AD2007" s="4"/>
    </row>
    <row r="2008" spans="4:30" s="2" customFormat="1" x14ac:dyDescent="0.2">
      <c r="D2008" s="1"/>
      <c r="J2008" s="1"/>
      <c r="K2008" s="1"/>
      <c r="L2008" s="1"/>
      <c r="M2008" s="1"/>
      <c r="N2008" s="5"/>
      <c r="Q2008" s="3"/>
      <c r="T2008" s="1"/>
      <c r="U2008" s="1"/>
      <c r="W2008" s="1"/>
      <c r="Y2008" s="7"/>
      <c r="Z2008" s="7"/>
      <c r="AA2008" s="30"/>
      <c r="AC2008" s="4"/>
      <c r="AD2008" s="4"/>
    </row>
    <row r="2009" spans="4:30" s="2" customFormat="1" x14ac:dyDescent="0.2">
      <c r="D2009" s="1"/>
      <c r="J2009" s="1"/>
      <c r="K2009" s="1"/>
      <c r="L2009" s="1"/>
      <c r="M2009" s="1"/>
      <c r="N2009" s="5"/>
      <c r="Q2009" s="3"/>
      <c r="T2009" s="1"/>
      <c r="U2009" s="1"/>
      <c r="W2009" s="1"/>
      <c r="Y2009" s="7"/>
      <c r="Z2009" s="7"/>
      <c r="AA2009" s="30"/>
      <c r="AC2009" s="4"/>
      <c r="AD2009" s="4"/>
    </row>
    <row r="2010" spans="4:30" s="2" customFormat="1" x14ac:dyDescent="0.2">
      <c r="D2010" s="1"/>
      <c r="J2010" s="1"/>
      <c r="K2010" s="1"/>
      <c r="L2010" s="1"/>
      <c r="M2010" s="1"/>
      <c r="N2010" s="5"/>
      <c r="Q2010" s="3"/>
      <c r="T2010" s="1"/>
      <c r="U2010" s="1"/>
      <c r="W2010" s="1"/>
      <c r="Y2010" s="7"/>
      <c r="Z2010" s="7"/>
      <c r="AA2010" s="30"/>
      <c r="AC2010" s="4"/>
      <c r="AD2010" s="4"/>
    </row>
    <row r="2011" spans="4:30" s="2" customFormat="1" x14ac:dyDescent="0.2">
      <c r="D2011" s="1"/>
      <c r="J2011" s="1"/>
      <c r="K2011" s="1"/>
      <c r="L2011" s="1"/>
      <c r="M2011" s="1"/>
      <c r="N2011" s="5"/>
      <c r="Q2011" s="3"/>
      <c r="T2011" s="1"/>
      <c r="U2011" s="1"/>
      <c r="W2011" s="1"/>
      <c r="Y2011" s="7"/>
      <c r="Z2011" s="7"/>
      <c r="AA2011" s="30"/>
      <c r="AC2011" s="4"/>
      <c r="AD2011" s="4"/>
    </row>
    <row r="2012" spans="4:30" s="2" customFormat="1" x14ac:dyDescent="0.2">
      <c r="D2012" s="1"/>
      <c r="J2012" s="1"/>
      <c r="K2012" s="1"/>
      <c r="L2012" s="1"/>
      <c r="M2012" s="1"/>
      <c r="N2012" s="5"/>
      <c r="Q2012" s="3"/>
      <c r="T2012" s="1"/>
      <c r="U2012" s="1"/>
      <c r="W2012" s="1"/>
      <c r="Y2012" s="7"/>
      <c r="Z2012" s="7"/>
      <c r="AA2012" s="30"/>
      <c r="AC2012" s="4"/>
      <c r="AD2012" s="4"/>
    </row>
    <row r="2013" spans="4:30" s="2" customFormat="1" x14ac:dyDescent="0.2">
      <c r="D2013" s="1"/>
      <c r="J2013" s="1"/>
      <c r="K2013" s="1"/>
      <c r="L2013" s="1"/>
      <c r="M2013" s="1"/>
      <c r="N2013" s="5"/>
      <c r="Q2013" s="3"/>
      <c r="T2013" s="1"/>
      <c r="U2013" s="1"/>
      <c r="W2013" s="1"/>
      <c r="Y2013" s="7"/>
      <c r="Z2013" s="7"/>
      <c r="AA2013" s="30"/>
      <c r="AC2013" s="4"/>
      <c r="AD2013" s="4"/>
    </row>
    <row r="2014" spans="4:30" s="2" customFormat="1" x14ac:dyDescent="0.2">
      <c r="D2014" s="1"/>
      <c r="J2014" s="1"/>
      <c r="K2014" s="1"/>
      <c r="L2014" s="1"/>
      <c r="M2014" s="1"/>
      <c r="N2014" s="5"/>
      <c r="Q2014" s="3"/>
      <c r="T2014" s="1"/>
      <c r="U2014" s="1"/>
      <c r="W2014" s="1"/>
      <c r="Y2014" s="7"/>
      <c r="Z2014" s="7"/>
      <c r="AA2014" s="30"/>
      <c r="AC2014" s="4"/>
      <c r="AD2014" s="4"/>
    </row>
    <row r="2015" spans="4:30" s="2" customFormat="1" x14ac:dyDescent="0.2">
      <c r="D2015" s="1"/>
      <c r="J2015" s="1"/>
      <c r="K2015" s="1"/>
      <c r="L2015" s="1"/>
      <c r="M2015" s="1"/>
      <c r="N2015" s="5"/>
      <c r="Q2015" s="3"/>
      <c r="T2015" s="1"/>
      <c r="U2015" s="1"/>
      <c r="W2015" s="1"/>
      <c r="Y2015" s="7"/>
      <c r="Z2015" s="7"/>
      <c r="AA2015" s="30"/>
      <c r="AC2015" s="4"/>
      <c r="AD2015" s="4"/>
    </row>
    <row r="2016" spans="4:30" s="2" customFormat="1" x14ac:dyDescent="0.2">
      <c r="D2016" s="1"/>
      <c r="J2016" s="1"/>
      <c r="K2016" s="1"/>
      <c r="L2016" s="1"/>
      <c r="M2016" s="1"/>
      <c r="N2016" s="5"/>
      <c r="Q2016" s="3"/>
      <c r="T2016" s="1"/>
      <c r="U2016" s="1"/>
      <c r="W2016" s="1"/>
      <c r="Y2016" s="7"/>
      <c r="Z2016" s="7"/>
      <c r="AA2016" s="30"/>
      <c r="AC2016" s="4"/>
      <c r="AD2016" s="4"/>
    </row>
    <row r="2017" spans="4:30" s="2" customFormat="1" x14ac:dyDescent="0.2">
      <c r="D2017" s="1"/>
      <c r="J2017" s="1"/>
      <c r="K2017" s="1"/>
      <c r="L2017" s="1"/>
      <c r="M2017" s="1"/>
      <c r="N2017" s="5"/>
      <c r="Q2017" s="3"/>
      <c r="T2017" s="1"/>
      <c r="U2017" s="1"/>
      <c r="W2017" s="1"/>
      <c r="Y2017" s="7"/>
      <c r="Z2017" s="7"/>
      <c r="AA2017" s="30"/>
      <c r="AC2017" s="4"/>
      <c r="AD2017" s="4"/>
    </row>
    <row r="2018" spans="4:30" s="2" customFormat="1" x14ac:dyDescent="0.2">
      <c r="D2018" s="1"/>
      <c r="J2018" s="1"/>
      <c r="K2018" s="1"/>
      <c r="L2018" s="1"/>
      <c r="M2018" s="1"/>
      <c r="N2018" s="5"/>
      <c r="Q2018" s="3"/>
      <c r="T2018" s="1"/>
      <c r="U2018" s="1"/>
      <c r="W2018" s="1"/>
      <c r="Y2018" s="7"/>
      <c r="Z2018" s="7"/>
      <c r="AA2018" s="30"/>
      <c r="AC2018" s="4"/>
      <c r="AD2018" s="4"/>
    </row>
    <row r="2019" spans="4:30" s="2" customFormat="1" x14ac:dyDescent="0.2">
      <c r="D2019" s="1"/>
      <c r="J2019" s="1"/>
      <c r="K2019" s="1"/>
      <c r="L2019" s="1"/>
      <c r="M2019" s="1"/>
      <c r="N2019" s="5"/>
      <c r="Q2019" s="3"/>
      <c r="T2019" s="1"/>
      <c r="U2019" s="1"/>
      <c r="W2019" s="1"/>
      <c r="Y2019" s="7"/>
      <c r="Z2019" s="7"/>
      <c r="AA2019" s="30"/>
      <c r="AC2019" s="4"/>
      <c r="AD2019" s="4"/>
    </row>
    <row r="2020" spans="4:30" s="2" customFormat="1" x14ac:dyDescent="0.2">
      <c r="D2020" s="1"/>
      <c r="J2020" s="1"/>
      <c r="K2020" s="1"/>
      <c r="L2020" s="1"/>
      <c r="M2020" s="1"/>
      <c r="N2020" s="5"/>
      <c r="Q2020" s="3"/>
      <c r="T2020" s="1"/>
      <c r="U2020" s="1"/>
      <c r="W2020" s="1"/>
      <c r="Y2020" s="7"/>
      <c r="Z2020" s="7"/>
      <c r="AA2020" s="30"/>
      <c r="AC2020" s="4"/>
      <c r="AD2020" s="4"/>
    </row>
    <row r="2021" spans="4:30" s="2" customFormat="1" x14ac:dyDescent="0.2">
      <c r="D2021" s="1"/>
      <c r="J2021" s="1"/>
      <c r="K2021" s="1"/>
      <c r="L2021" s="1"/>
      <c r="M2021" s="1"/>
      <c r="N2021" s="5"/>
      <c r="Q2021" s="3"/>
      <c r="T2021" s="1"/>
      <c r="U2021" s="1"/>
      <c r="W2021" s="1"/>
      <c r="Y2021" s="7"/>
      <c r="Z2021" s="7"/>
      <c r="AA2021" s="30"/>
      <c r="AC2021" s="4"/>
      <c r="AD2021" s="4"/>
    </row>
    <row r="2022" spans="4:30" s="2" customFormat="1" x14ac:dyDescent="0.2">
      <c r="D2022" s="1"/>
      <c r="J2022" s="1"/>
      <c r="K2022" s="1"/>
      <c r="L2022" s="1"/>
      <c r="M2022" s="1"/>
      <c r="N2022" s="5"/>
      <c r="Q2022" s="3"/>
      <c r="T2022" s="1"/>
      <c r="U2022" s="1"/>
      <c r="W2022" s="1"/>
      <c r="Y2022" s="7"/>
      <c r="Z2022" s="7"/>
      <c r="AA2022" s="30"/>
      <c r="AC2022" s="4"/>
      <c r="AD2022" s="4"/>
    </row>
    <row r="2023" spans="4:30" s="2" customFormat="1" x14ac:dyDescent="0.2">
      <c r="D2023" s="1"/>
      <c r="J2023" s="1"/>
      <c r="K2023" s="1"/>
      <c r="L2023" s="1"/>
      <c r="M2023" s="1"/>
      <c r="N2023" s="5"/>
      <c r="Q2023" s="3"/>
      <c r="T2023" s="1"/>
      <c r="U2023" s="1"/>
      <c r="W2023" s="1"/>
      <c r="Y2023" s="7"/>
      <c r="Z2023" s="7"/>
      <c r="AA2023" s="30"/>
      <c r="AC2023" s="4"/>
      <c r="AD2023" s="4"/>
    </row>
    <row r="2024" spans="4:30" s="2" customFormat="1" x14ac:dyDescent="0.2">
      <c r="D2024" s="1"/>
      <c r="J2024" s="1"/>
      <c r="K2024" s="1"/>
      <c r="L2024" s="1"/>
      <c r="M2024" s="1"/>
      <c r="N2024" s="5"/>
      <c r="Q2024" s="3"/>
      <c r="T2024" s="1"/>
      <c r="U2024" s="1"/>
      <c r="W2024" s="1"/>
      <c r="Y2024" s="7"/>
      <c r="Z2024" s="7"/>
      <c r="AA2024" s="30"/>
      <c r="AC2024" s="4"/>
      <c r="AD2024" s="4"/>
    </row>
    <row r="2025" spans="4:30" s="2" customFormat="1" x14ac:dyDescent="0.2">
      <c r="D2025" s="1"/>
      <c r="J2025" s="1"/>
      <c r="K2025" s="1"/>
      <c r="L2025" s="1"/>
      <c r="M2025" s="1"/>
      <c r="N2025" s="5"/>
      <c r="Q2025" s="3"/>
      <c r="T2025" s="1"/>
      <c r="U2025" s="1"/>
      <c r="W2025" s="1"/>
      <c r="Y2025" s="7"/>
      <c r="Z2025" s="7"/>
      <c r="AA2025" s="30"/>
      <c r="AC2025" s="4"/>
      <c r="AD2025" s="4"/>
    </row>
    <row r="2026" spans="4:30" s="2" customFormat="1" x14ac:dyDescent="0.2">
      <c r="D2026" s="1"/>
      <c r="J2026" s="1"/>
      <c r="K2026" s="1"/>
      <c r="L2026" s="1"/>
      <c r="M2026" s="1"/>
      <c r="N2026" s="5"/>
      <c r="Q2026" s="3"/>
      <c r="T2026" s="1"/>
      <c r="U2026" s="1"/>
      <c r="W2026" s="1"/>
      <c r="Y2026" s="7"/>
      <c r="Z2026" s="7"/>
      <c r="AA2026" s="30"/>
      <c r="AC2026" s="4"/>
      <c r="AD2026" s="4"/>
    </row>
    <row r="2027" spans="4:30" s="2" customFormat="1" x14ac:dyDescent="0.2">
      <c r="D2027" s="1"/>
      <c r="J2027" s="1"/>
      <c r="K2027" s="1"/>
      <c r="L2027" s="1"/>
      <c r="M2027" s="1"/>
      <c r="N2027" s="5"/>
      <c r="Q2027" s="3"/>
      <c r="T2027" s="1"/>
      <c r="U2027" s="1"/>
      <c r="W2027" s="1"/>
      <c r="Y2027" s="7"/>
      <c r="Z2027" s="7"/>
      <c r="AA2027" s="30"/>
      <c r="AC2027" s="4"/>
      <c r="AD2027" s="4"/>
    </row>
    <row r="2028" spans="4:30" s="2" customFormat="1" x14ac:dyDescent="0.2">
      <c r="D2028" s="1"/>
      <c r="J2028" s="1"/>
      <c r="K2028" s="1"/>
      <c r="L2028" s="1"/>
      <c r="M2028" s="1"/>
      <c r="N2028" s="5"/>
      <c r="Q2028" s="3"/>
      <c r="T2028" s="1"/>
      <c r="U2028" s="1"/>
      <c r="W2028" s="1"/>
      <c r="Y2028" s="7"/>
      <c r="Z2028" s="7"/>
      <c r="AA2028" s="30"/>
      <c r="AC2028" s="4"/>
      <c r="AD2028" s="4"/>
    </row>
    <row r="2029" spans="4:30" s="2" customFormat="1" x14ac:dyDescent="0.2">
      <c r="D2029" s="1"/>
      <c r="J2029" s="1"/>
      <c r="K2029" s="1"/>
      <c r="L2029" s="1"/>
      <c r="M2029" s="1"/>
      <c r="N2029" s="5"/>
      <c r="Q2029" s="3"/>
      <c r="T2029" s="1"/>
      <c r="U2029" s="1"/>
      <c r="W2029" s="1"/>
      <c r="Y2029" s="7"/>
      <c r="Z2029" s="7"/>
      <c r="AA2029" s="30"/>
      <c r="AC2029" s="4"/>
      <c r="AD2029" s="4"/>
    </row>
    <row r="2030" spans="4:30" s="2" customFormat="1" x14ac:dyDescent="0.2">
      <c r="D2030" s="1"/>
      <c r="J2030" s="1"/>
      <c r="K2030" s="1"/>
      <c r="L2030" s="1"/>
      <c r="M2030" s="1"/>
      <c r="N2030" s="5"/>
      <c r="Q2030" s="3"/>
      <c r="T2030" s="1"/>
      <c r="U2030" s="1"/>
      <c r="W2030" s="1"/>
      <c r="Y2030" s="7"/>
      <c r="Z2030" s="7"/>
      <c r="AA2030" s="30"/>
      <c r="AC2030" s="4"/>
      <c r="AD2030" s="4"/>
    </row>
    <row r="2031" spans="4:30" s="2" customFormat="1" x14ac:dyDescent="0.2">
      <c r="D2031" s="1"/>
      <c r="J2031" s="1"/>
      <c r="K2031" s="1"/>
      <c r="L2031" s="1"/>
      <c r="M2031" s="1"/>
      <c r="N2031" s="5"/>
      <c r="Q2031" s="3"/>
      <c r="T2031" s="1"/>
      <c r="U2031" s="1"/>
      <c r="W2031" s="1"/>
      <c r="Y2031" s="7"/>
      <c r="Z2031" s="7"/>
      <c r="AA2031" s="30"/>
      <c r="AC2031" s="4"/>
      <c r="AD2031" s="4"/>
    </row>
    <row r="2032" spans="4:30" s="2" customFormat="1" x14ac:dyDescent="0.2">
      <c r="D2032" s="1"/>
      <c r="J2032" s="1"/>
      <c r="K2032" s="1"/>
      <c r="L2032" s="1"/>
      <c r="M2032" s="1"/>
      <c r="N2032" s="5"/>
      <c r="Q2032" s="3"/>
      <c r="T2032" s="1"/>
      <c r="U2032" s="1"/>
      <c r="W2032" s="1"/>
      <c r="Y2032" s="7"/>
      <c r="Z2032" s="7"/>
      <c r="AA2032" s="30"/>
      <c r="AC2032" s="4"/>
      <c r="AD2032" s="4"/>
    </row>
    <row r="2033" spans="4:30" s="2" customFormat="1" x14ac:dyDescent="0.2">
      <c r="D2033" s="1"/>
      <c r="J2033" s="1"/>
      <c r="K2033" s="1"/>
      <c r="L2033" s="1"/>
      <c r="M2033" s="1"/>
      <c r="N2033" s="5"/>
      <c r="Q2033" s="3"/>
      <c r="T2033" s="1"/>
      <c r="U2033" s="1"/>
      <c r="W2033" s="1"/>
      <c r="Y2033" s="7"/>
      <c r="Z2033" s="7"/>
      <c r="AA2033" s="30"/>
      <c r="AC2033" s="4"/>
      <c r="AD2033" s="4"/>
    </row>
    <row r="2034" spans="4:30" s="2" customFormat="1" x14ac:dyDescent="0.2">
      <c r="D2034" s="1"/>
      <c r="J2034" s="1"/>
      <c r="K2034" s="1"/>
      <c r="L2034" s="1"/>
      <c r="M2034" s="1"/>
      <c r="N2034" s="5"/>
      <c r="Q2034" s="3"/>
      <c r="T2034" s="1"/>
      <c r="U2034" s="1"/>
      <c r="W2034" s="1"/>
      <c r="Y2034" s="7"/>
      <c r="Z2034" s="7"/>
      <c r="AA2034" s="30"/>
      <c r="AC2034" s="4"/>
      <c r="AD2034" s="4"/>
    </row>
    <row r="2035" spans="4:30" s="2" customFormat="1" x14ac:dyDescent="0.2">
      <c r="D2035" s="1"/>
      <c r="J2035" s="1"/>
      <c r="K2035" s="1"/>
      <c r="L2035" s="1"/>
      <c r="M2035" s="1"/>
      <c r="N2035" s="5"/>
      <c r="Q2035" s="3"/>
      <c r="T2035" s="1"/>
      <c r="U2035" s="1"/>
      <c r="W2035" s="1"/>
      <c r="Y2035" s="7"/>
      <c r="Z2035" s="7"/>
      <c r="AA2035" s="30"/>
      <c r="AC2035" s="4"/>
      <c r="AD2035" s="4"/>
    </row>
    <row r="2036" spans="4:30" s="2" customFormat="1" x14ac:dyDescent="0.2">
      <c r="D2036" s="1"/>
      <c r="J2036" s="1"/>
      <c r="K2036" s="1"/>
      <c r="L2036" s="1"/>
      <c r="M2036" s="1"/>
      <c r="N2036" s="5"/>
      <c r="Q2036" s="3"/>
      <c r="T2036" s="1"/>
      <c r="U2036" s="1"/>
      <c r="W2036" s="1"/>
      <c r="Y2036" s="7"/>
      <c r="Z2036" s="7"/>
      <c r="AA2036" s="30"/>
      <c r="AC2036" s="4"/>
      <c r="AD2036" s="4"/>
    </row>
    <row r="2037" spans="4:30" s="2" customFormat="1" x14ac:dyDescent="0.2">
      <c r="D2037" s="1"/>
      <c r="J2037" s="1"/>
      <c r="K2037" s="1"/>
      <c r="L2037" s="1"/>
      <c r="M2037" s="1"/>
      <c r="N2037" s="5"/>
      <c r="Q2037" s="3"/>
      <c r="T2037" s="1"/>
      <c r="U2037" s="1"/>
      <c r="W2037" s="1"/>
      <c r="Y2037" s="7"/>
      <c r="Z2037" s="7"/>
      <c r="AA2037" s="30"/>
      <c r="AC2037" s="4"/>
      <c r="AD2037" s="4"/>
    </row>
    <row r="2038" spans="4:30" s="2" customFormat="1" x14ac:dyDescent="0.2">
      <c r="D2038" s="1"/>
      <c r="J2038" s="1"/>
      <c r="K2038" s="1"/>
      <c r="L2038" s="1"/>
      <c r="M2038" s="1"/>
      <c r="N2038" s="5"/>
      <c r="Q2038" s="3"/>
      <c r="T2038" s="1"/>
      <c r="U2038" s="1"/>
      <c r="W2038" s="1"/>
      <c r="Y2038" s="7"/>
      <c r="Z2038" s="7"/>
      <c r="AA2038" s="30"/>
      <c r="AC2038" s="4"/>
      <c r="AD2038" s="4"/>
    </row>
    <row r="2039" spans="4:30" s="2" customFormat="1" x14ac:dyDescent="0.2">
      <c r="D2039" s="1"/>
      <c r="J2039" s="1"/>
      <c r="K2039" s="1"/>
      <c r="L2039" s="1"/>
      <c r="M2039" s="1"/>
      <c r="N2039" s="5"/>
      <c r="Q2039" s="3"/>
      <c r="T2039" s="1"/>
      <c r="U2039" s="1"/>
      <c r="W2039" s="1"/>
      <c r="Y2039" s="7"/>
      <c r="Z2039" s="7"/>
      <c r="AA2039" s="30"/>
      <c r="AC2039" s="4"/>
      <c r="AD2039" s="4"/>
    </row>
    <row r="2040" spans="4:30" s="2" customFormat="1" x14ac:dyDescent="0.2">
      <c r="D2040" s="1"/>
      <c r="J2040" s="1"/>
      <c r="K2040" s="1"/>
      <c r="L2040" s="1"/>
      <c r="M2040" s="1"/>
      <c r="N2040" s="5"/>
      <c r="Q2040" s="3"/>
      <c r="T2040" s="1"/>
      <c r="U2040" s="1"/>
      <c r="W2040" s="1"/>
      <c r="Y2040" s="7"/>
      <c r="Z2040" s="7"/>
      <c r="AA2040" s="30"/>
      <c r="AC2040" s="4"/>
      <c r="AD2040" s="4"/>
    </row>
    <row r="2041" spans="4:30" s="2" customFormat="1" x14ac:dyDescent="0.2">
      <c r="D2041" s="1"/>
      <c r="J2041" s="1"/>
      <c r="K2041" s="1"/>
      <c r="L2041" s="1"/>
      <c r="M2041" s="1"/>
      <c r="N2041" s="5"/>
      <c r="Q2041" s="3"/>
      <c r="T2041" s="1"/>
      <c r="U2041" s="1"/>
      <c r="W2041" s="1"/>
      <c r="Y2041" s="7"/>
      <c r="Z2041" s="7"/>
      <c r="AA2041" s="30"/>
      <c r="AC2041" s="4"/>
      <c r="AD2041" s="4"/>
    </row>
    <row r="2042" spans="4:30" s="2" customFormat="1" x14ac:dyDescent="0.2">
      <c r="D2042" s="1"/>
      <c r="J2042" s="1"/>
      <c r="K2042" s="1"/>
      <c r="L2042" s="1"/>
      <c r="M2042" s="1"/>
      <c r="N2042" s="5"/>
      <c r="Q2042" s="3"/>
      <c r="T2042" s="1"/>
      <c r="U2042" s="1"/>
      <c r="W2042" s="1"/>
      <c r="Y2042" s="7"/>
      <c r="Z2042" s="7"/>
      <c r="AA2042" s="30"/>
      <c r="AC2042" s="4"/>
      <c r="AD2042" s="4"/>
    </row>
    <row r="2043" spans="4:30" s="2" customFormat="1" x14ac:dyDescent="0.2">
      <c r="D2043" s="1"/>
      <c r="J2043" s="1"/>
      <c r="K2043" s="1"/>
      <c r="L2043" s="1"/>
      <c r="M2043" s="1"/>
      <c r="N2043" s="5"/>
      <c r="Q2043" s="3"/>
      <c r="T2043" s="1"/>
      <c r="U2043" s="1"/>
      <c r="W2043" s="1"/>
      <c r="Y2043" s="7"/>
      <c r="Z2043" s="7"/>
      <c r="AA2043" s="30"/>
      <c r="AC2043" s="4"/>
      <c r="AD2043" s="4"/>
    </row>
    <row r="2044" spans="4:30" s="2" customFormat="1" x14ac:dyDescent="0.2">
      <c r="D2044" s="1"/>
      <c r="J2044" s="1"/>
      <c r="K2044" s="1"/>
      <c r="L2044" s="1"/>
      <c r="M2044" s="1"/>
      <c r="N2044" s="5"/>
      <c r="Q2044" s="3"/>
      <c r="T2044" s="1"/>
      <c r="U2044" s="1"/>
      <c r="W2044" s="1"/>
      <c r="Y2044" s="7"/>
      <c r="Z2044" s="7"/>
      <c r="AA2044" s="30"/>
      <c r="AC2044" s="4"/>
      <c r="AD2044" s="4"/>
    </row>
    <row r="2045" spans="4:30" s="2" customFormat="1" x14ac:dyDescent="0.2">
      <c r="D2045" s="1"/>
      <c r="J2045" s="1"/>
      <c r="K2045" s="1"/>
      <c r="L2045" s="1"/>
      <c r="M2045" s="1"/>
      <c r="N2045" s="5"/>
      <c r="Q2045" s="3"/>
      <c r="T2045" s="1"/>
      <c r="U2045" s="1"/>
      <c r="W2045" s="1"/>
      <c r="Y2045" s="7"/>
      <c r="Z2045" s="7"/>
      <c r="AA2045" s="30"/>
      <c r="AC2045" s="4"/>
      <c r="AD2045" s="4"/>
    </row>
    <row r="2046" spans="4:30" s="2" customFormat="1" x14ac:dyDescent="0.2">
      <c r="D2046" s="1"/>
      <c r="J2046" s="1"/>
      <c r="K2046" s="1"/>
      <c r="L2046" s="1"/>
      <c r="M2046" s="1"/>
      <c r="N2046" s="5"/>
      <c r="Q2046" s="3"/>
      <c r="T2046" s="1"/>
      <c r="U2046" s="1"/>
      <c r="W2046" s="1"/>
      <c r="Y2046" s="7"/>
      <c r="Z2046" s="7"/>
      <c r="AA2046" s="30"/>
      <c r="AC2046" s="4"/>
      <c r="AD2046" s="4"/>
    </row>
    <row r="2047" spans="4:30" s="2" customFormat="1" x14ac:dyDescent="0.2">
      <c r="D2047" s="1"/>
      <c r="J2047" s="1"/>
      <c r="K2047" s="1"/>
      <c r="L2047" s="1"/>
      <c r="M2047" s="1"/>
      <c r="N2047" s="5"/>
      <c r="Q2047" s="3"/>
      <c r="T2047" s="1"/>
      <c r="U2047" s="1"/>
      <c r="W2047" s="1"/>
      <c r="Y2047" s="7"/>
      <c r="Z2047" s="7"/>
      <c r="AA2047" s="30"/>
      <c r="AC2047" s="4"/>
      <c r="AD2047" s="4"/>
    </row>
    <row r="2048" spans="4:30" s="2" customFormat="1" x14ac:dyDescent="0.2">
      <c r="D2048" s="1"/>
      <c r="J2048" s="1"/>
      <c r="K2048" s="1"/>
      <c r="L2048" s="1"/>
      <c r="M2048" s="1"/>
      <c r="N2048" s="5"/>
      <c r="Q2048" s="3"/>
      <c r="T2048" s="1"/>
      <c r="U2048" s="1"/>
      <c r="W2048" s="1"/>
      <c r="Y2048" s="7"/>
      <c r="Z2048" s="7"/>
      <c r="AA2048" s="30"/>
      <c r="AC2048" s="4"/>
      <c r="AD2048" s="4"/>
    </row>
    <row r="2049" spans="4:30" s="2" customFormat="1" x14ac:dyDescent="0.2">
      <c r="D2049" s="1"/>
      <c r="J2049" s="1"/>
      <c r="K2049" s="1"/>
      <c r="L2049" s="1"/>
      <c r="M2049" s="1"/>
      <c r="N2049" s="5"/>
      <c r="Q2049" s="3"/>
      <c r="T2049" s="1"/>
      <c r="U2049" s="1"/>
      <c r="W2049" s="1"/>
      <c r="Y2049" s="7"/>
      <c r="Z2049" s="7"/>
      <c r="AA2049" s="30"/>
      <c r="AC2049" s="4"/>
      <c r="AD2049" s="4"/>
    </row>
    <row r="2050" spans="4:30" s="2" customFormat="1" x14ac:dyDescent="0.2">
      <c r="D2050" s="1"/>
      <c r="J2050" s="1"/>
      <c r="K2050" s="1"/>
      <c r="L2050" s="1"/>
      <c r="M2050" s="1"/>
      <c r="N2050" s="5"/>
      <c r="Q2050" s="3"/>
      <c r="T2050" s="1"/>
      <c r="U2050" s="1"/>
      <c r="W2050" s="1"/>
      <c r="Y2050" s="7"/>
      <c r="Z2050" s="7"/>
      <c r="AA2050" s="30"/>
      <c r="AC2050" s="4"/>
      <c r="AD2050" s="4"/>
    </row>
    <row r="2051" spans="4:30" s="2" customFormat="1" x14ac:dyDescent="0.2">
      <c r="D2051" s="1"/>
      <c r="J2051" s="1"/>
      <c r="K2051" s="1"/>
      <c r="L2051" s="1"/>
      <c r="M2051" s="1"/>
      <c r="N2051" s="5"/>
      <c r="Q2051" s="3"/>
      <c r="T2051" s="1"/>
      <c r="U2051" s="1"/>
      <c r="W2051" s="1"/>
      <c r="Y2051" s="7"/>
      <c r="Z2051" s="7"/>
      <c r="AA2051" s="30"/>
      <c r="AC2051" s="4"/>
      <c r="AD2051" s="4"/>
    </row>
    <row r="2052" spans="4:30" s="2" customFormat="1" x14ac:dyDescent="0.2">
      <c r="D2052" s="1"/>
      <c r="J2052" s="1"/>
      <c r="K2052" s="1"/>
      <c r="L2052" s="1"/>
      <c r="M2052" s="1"/>
      <c r="N2052" s="5"/>
      <c r="Q2052" s="3"/>
      <c r="T2052" s="1"/>
      <c r="U2052" s="1"/>
      <c r="W2052" s="1"/>
      <c r="Y2052" s="7"/>
      <c r="Z2052" s="7"/>
      <c r="AA2052" s="30"/>
      <c r="AC2052" s="4"/>
      <c r="AD2052" s="4"/>
    </row>
    <row r="2053" spans="4:30" s="2" customFormat="1" x14ac:dyDescent="0.2">
      <c r="D2053" s="1"/>
      <c r="J2053" s="1"/>
      <c r="K2053" s="1"/>
      <c r="L2053" s="1"/>
      <c r="M2053" s="1"/>
      <c r="N2053" s="5"/>
      <c r="Q2053" s="3"/>
      <c r="T2053" s="1"/>
      <c r="U2053" s="1"/>
      <c r="W2053" s="1"/>
      <c r="Y2053" s="7"/>
      <c r="Z2053" s="7"/>
      <c r="AA2053" s="30"/>
      <c r="AC2053" s="4"/>
      <c r="AD2053" s="4"/>
    </row>
    <row r="2054" spans="4:30" s="2" customFormat="1" x14ac:dyDescent="0.2">
      <c r="D2054" s="1"/>
      <c r="J2054" s="1"/>
      <c r="K2054" s="1"/>
      <c r="L2054" s="1"/>
      <c r="M2054" s="1"/>
      <c r="N2054" s="5"/>
      <c r="Q2054" s="3"/>
      <c r="T2054" s="1"/>
      <c r="U2054" s="1"/>
      <c r="W2054" s="1"/>
      <c r="Y2054" s="7"/>
      <c r="Z2054" s="7"/>
      <c r="AA2054" s="30"/>
      <c r="AC2054" s="4"/>
      <c r="AD2054" s="4"/>
    </row>
    <row r="2055" spans="4:30" s="2" customFormat="1" x14ac:dyDescent="0.2">
      <c r="D2055" s="1"/>
      <c r="J2055" s="1"/>
      <c r="K2055" s="1"/>
      <c r="L2055" s="1"/>
      <c r="M2055" s="1"/>
      <c r="N2055" s="5"/>
      <c r="Q2055" s="3"/>
      <c r="T2055" s="1"/>
      <c r="U2055" s="1"/>
      <c r="W2055" s="1"/>
      <c r="Y2055" s="7"/>
      <c r="Z2055" s="7"/>
      <c r="AA2055" s="30"/>
      <c r="AC2055" s="4"/>
      <c r="AD2055" s="4"/>
    </row>
    <row r="2056" spans="4:30" s="2" customFormat="1" x14ac:dyDescent="0.2">
      <c r="D2056" s="1"/>
      <c r="J2056" s="1"/>
      <c r="K2056" s="1"/>
      <c r="L2056" s="1"/>
      <c r="M2056" s="1"/>
      <c r="N2056" s="5"/>
      <c r="Q2056" s="3"/>
      <c r="T2056" s="1"/>
      <c r="U2056" s="1"/>
      <c r="W2056" s="1"/>
      <c r="Y2056" s="7"/>
      <c r="Z2056" s="7"/>
      <c r="AA2056" s="30"/>
      <c r="AC2056" s="4"/>
      <c r="AD2056" s="4"/>
    </row>
    <row r="2057" spans="4:30" s="2" customFormat="1" x14ac:dyDescent="0.2">
      <c r="D2057" s="1"/>
      <c r="J2057" s="1"/>
      <c r="K2057" s="1"/>
      <c r="L2057" s="1"/>
      <c r="M2057" s="1"/>
      <c r="N2057" s="5"/>
      <c r="Q2057" s="3"/>
      <c r="T2057" s="1"/>
      <c r="U2057" s="1"/>
      <c r="W2057" s="1"/>
      <c r="Y2057" s="7"/>
      <c r="Z2057" s="7"/>
      <c r="AA2057" s="30"/>
      <c r="AC2057" s="4"/>
      <c r="AD2057" s="4"/>
    </row>
    <row r="2058" spans="4:30" s="2" customFormat="1" x14ac:dyDescent="0.2">
      <c r="D2058" s="1"/>
      <c r="J2058" s="1"/>
      <c r="K2058" s="1"/>
      <c r="L2058" s="1"/>
      <c r="M2058" s="1"/>
      <c r="N2058" s="5"/>
      <c r="Q2058" s="3"/>
      <c r="T2058" s="1"/>
      <c r="U2058" s="1"/>
      <c r="W2058" s="1"/>
      <c r="Y2058" s="7"/>
      <c r="Z2058" s="7"/>
      <c r="AA2058" s="30"/>
      <c r="AC2058" s="4"/>
      <c r="AD2058" s="4"/>
    </row>
    <row r="2059" spans="4:30" s="2" customFormat="1" x14ac:dyDescent="0.2">
      <c r="D2059" s="1"/>
      <c r="J2059" s="1"/>
      <c r="K2059" s="1"/>
      <c r="L2059" s="1"/>
      <c r="M2059" s="1"/>
      <c r="N2059" s="5"/>
      <c r="Q2059" s="3"/>
      <c r="T2059" s="1"/>
      <c r="U2059" s="1"/>
      <c r="W2059" s="1"/>
      <c r="Y2059" s="7"/>
      <c r="Z2059" s="7"/>
      <c r="AA2059" s="30"/>
      <c r="AC2059" s="4"/>
      <c r="AD2059" s="4"/>
    </row>
    <row r="2060" spans="4:30" s="2" customFormat="1" x14ac:dyDescent="0.2">
      <c r="D2060" s="1"/>
      <c r="J2060" s="1"/>
      <c r="K2060" s="1"/>
      <c r="L2060" s="1"/>
      <c r="M2060" s="1"/>
      <c r="N2060" s="5"/>
      <c r="Q2060" s="3"/>
      <c r="T2060" s="1"/>
      <c r="U2060" s="1"/>
      <c r="W2060" s="1"/>
      <c r="Y2060" s="7"/>
      <c r="Z2060" s="7"/>
      <c r="AA2060" s="30"/>
      <c r="AC2060" s="4"/>
      <c r="AD2060" s="4"/>
    </row>
    <row r="2061" spans="4:30" s="2" customFormat="1" x14ac:dyDescent="0.2">
      <c r="D2061" s="1"/>
      <c r="J2061" s="1"/>
      <c r="K2061" s="1"/>
      <c r="L2061" s="1"/>
      <c r="M2061" s="1"/>
      <c r="N2061" s="5"/>
      <c r="Q2061" s="3"/>
      <c r="T2061" s="1"/>
      <c r="U2061" s="1"/>
      <c r="W2061" s="1"/>
      <c r="Y2061" s="7"/>
      <c r="Z2061" s="7"/>
      <c r="AA2061" s="30"/>
      <c r="AC2061" s="4"/>
      <c r="AD2061" s="4"/>
    </row>
    <row r="2062" spans="4:30" s="2" customFormat="1" x14ac:dyDescent="0.2">
      <c r="D2062" s="1"/>
      <c r="J2062" s="1"/>
      <c r="K2062" s="1"/>
      <c r="L2062" s="1"/>
      <c r="M2062" s="1"/>
      <c r="N2062" s="5"/>
      <c r="Q2062" s="3"/>
      <c r="T2062" s="1"/>
      <c r="U2062" s="1"/>
      <c r="W2062" s="1"/>
      <c r="Y2062" s="7"/>
      <c r="Z2062" s="7"/>
      <c r="AA2062" s="30"/>
      <c r="AC2062" s="4"/>
      <c r="AD2062" s="4"/>
    </row>
    <row r="2063" spans="4:30" s="2" customFormat="1" x14ac:dyDescent="0.2">
      <c r="D2063" s="1"/>
      <c r="J2063" s="1"/>
      <c r="K2063" s="1"/>
      <c r="L2063" s="1"/>
      <c r="M2063" s="1"/>
      <c r="N2063" s="5"/>
      <c r="Q2063" s="3"/>
      <c r="T2063" s="1"/>
      <c r="U2063" s="1"/>
      <c r="W2063" s="1"/>
      <c r="Y2063" s="7"/>
      <c r="Z2063" s="7"/>
      <c r="AA2063" s="30"/>
      <c r="AC2063" s="4"/>
      <c r="AD2063" s="4"/>
    </row>
    <row r="2064" spans="4:30" s="2" customFormat="1" x14ac:dyDescent="0.2">
      <c r="D2064" s="1"/>
      <c r="J2064" s="1"/>
      <c r="K2064" s="1"/>
      <c r="L2064" s="1"/>
      <c r="M2064" s="1"/>
      <c r="N2064" s="5"/>
      <c r="Q2064" s="3"/>
      <c r="T2064" s="1"/>
      <c r="U2064" s="1"/>
      <c r="W2064" s="1"/>
      <c r="Y2064" s="7"/>
      <c r="Z2064" s="7"/>
      <c r="AA2064" s="30"/>
      <c r="AC2064" s="4"/>
      <c r="AD2064" s="4"/>
    </row>
    <row r="2065" spans="4:30" s="2" customFormat="1" x14ac:dyDescent="0.2">
      <c r="D2065" s="1"/>
      <c r="J2065" s="1"/>
      <c r="K2065" s="1"/>
      <c r="L2065" s="1"/>
      <c r="M2065" s="1"/>
      <c r="N2065" s="5"/>
      <c r="Q2065" s="3"/>
      <c r="T2065" s="1"/>
      <c r="U2065" s="1"/>
      <c r="W2065" s="1"/>
      <c r="Y2065" s="7"/>
      <c r="Z2065" s="7"/>
      <c r="AA2065" s="30"/>
      <c r="AC2065" s="4"/>
      <c r="AD2065" s="4"/>
    </row>
    <row r="2066" spans="4:30" s="2" customFormat="1" x14ac:dyDescent="0.2">
      <c r="D2066" s="1"/>
      <c r="J2066" s="1"/>
      <c r="K2066" s="1"/>
      <c r="L2066" s="1"/>
      <c r="M2066" s="1"/>
      <c r="N2066" s="5"/>
      <c r="Q2066" s="3"/>
      <c r="T2066" s="1"/>
      <c r="U2066" s="1"/>
      <c r="W2066" s="1"/>
      <c r="Y2066" s="7"/>
      <c r="Z2066" s="7"/>
      <c r="AA2066" s="30"/>
      <c r="AC2066" s="4"/>
      <c r="AD2066" s="4"/>
    </row>
    <row r="2067" spans="4:30" s="2" customFormat="1" x14ac:dyDescent="0.2">
      <c r="D2067" s="1"/>
      <c r="J2067" s="1"/>
      <c r="K2067" s="1"/>
      <c r="L2067" s="1"/>
      <c r="M2067" s="1"/>
      <c r="N2067" s="5"/>
      <c r="Q2067" s="3"/>
      <c r="T2067" s="1"/>
      <c r="U2067" s="1"/>
      <c r="W2067" s="1"/>
      <c r="Y2067" s="7"/>
      <c r="Z2067" s="7"/>
      <c r="AA2067" s="30"/>
      <c r="AC2067" s="4"/>
      <c r="AD2067" s="4"/>
    </row>
    <row r="2068" spans="4:30" s="2" customFormat="1" x14ac:dyDescent="0.2">
      <c r="D2068" s="1"/>
      <c r="J2068" s="1"/>
      <c r="K2068" s="1"/>
      <c r="L2068" s="1"/>
      <c r="M2068" s="1"/>
      <c r="N2068" s="5"/>
      <c r="Q2068" s="3"/>
      <c r="T2068" s="1"/>
      <c r="U2068" s="1"/>
      <c r="W2068" s="1"/>
      <c r="Y2068" s="7"/>
      <c r="Z2068" s="7"/>
      <c r="AA2068" s="30"/>
      <c r="AC2068" s="4"/>
      <c r="AD2068" s="4"/>
    </row>
    <row r="2069" spans="4:30" s="2" customFormat="1" x14ac:dyDescent="0.2">
      <c r="D2069" s="1"/>
      <c r="J2069" s="1"/>
      <c r="K2069" s="1"/>
      <c r="L2069" s="1"/>
      <c r="M2069" s="1"/>
      <c r="N2069" s="5"/>
      <c r="Q2069" s="3"/>
      <c r="T2069" s="1"/>
      <c r="U2069" s="1"/>
      <c r="W2069" s="1"/>
      <c r="Y2069" s="7"/>
      <c r="Z2069" s="7"/>
      <c r="AA2069" s="30"/>
      <c r="AC2069" s="4"/>
      <c r="AD2069" s="4"/>
    </row>
    <row r="2070" spans="4:30" s="2" customFormat="1" x14ac:dyDescent="0.2">
      <c r="D2070" s="1"/>
      <c r="J2070" s="1"/>
      <c r="K2070" s="1"/>
      <c r="L2070" s="1"/>
      <c r="M2070" s="1"/>
      <c r="N2070" s="5"/>
      <c r="Q2070" s="3"/>
      <c r="T2070" s="1"/>
      <c r="U2070" s="1"/>
      <c r="W2070" s="1"/>
      <c r="Y2070" s="7"/>
      <c r="Z2070" s="7"/>
      <c r="AA2070" s="30"/>
      <c r="AC2070" s="4"/>
      <c r="AD2070" s="4"/>
    </row>
    <row r="2071" spans="4:30" s="2" customFormat="1" x14ac:dyDescent="0.2">
      <c r="D2071" s="1"/>
      <c r="J2071" s="1"/>
      <c r="K2071" s="1"/>
      <c r="L2071" s="1"/>
      <c r="M2071" s="1"/>
      <c r="N2071" s="5"/>
      <c r="Q2071" s="3"/>
      <c r="T2071" s="1"/>
      <c r="U2071" s="1"/>
      <c r="W2071" s="1"/>
      <c r="Y2071" s="7"/>
      <c r="Z2071" s="7"/>
      <c r="AA2071" s="30"/>
      <c r="AC2071" s="4"/>
      <c r="AD2071" s="4"/>
    </row>
    <row r="2072" spans="4:30" s="2" customFormat="1" x14ac:dyDescent="0.2">
      <c r="D2072" s="1"/>
      <c r="J2072" s="1"/>
      <c r="K2072" s="1"/>
      <c r="L2072" s="1"/>
      <c r="M2072" s="1"/>
      <c r="N2072" s="5"/>
      <c r="Q2072" s="3"/>
      <c r="T2072" s="1"/>
      <c r="U2072" s="1"/>
      <c r="W2072" s="1"/>
      <c r="Y2072" s="7"/>
      <c r="Z2072" s="7"/>
      <c r="AA2072" s="30"/>
      <c r="AC2072" s="4"/>
      <c r="AD2072" s="4"/>
    </row>
    <row r="2073" spans="4:30" s="2" customFormat="1" x14ac:dyDescent="0.2">
      <c r="D2073" s="1"/>
      <c r="J2073" s="1"/>
      <c r="K2073" s="1"/>
      <c r="L2073" s="1"/>
      <c r="M2073" s="1"/>
      <c r="N2073" s="5"/>
      <c r="Q2073" s="3"/>
      <c r="T2073" s="1"/>
      <c r="U2073" s="1"/>
      <c r="W2073" s="1"/>
      <c r="Y2073" s="7"/>
      <c r="Z2073" s="7"/>
      <c r="AA2073" s="30"/>
      <c r="AC2073" s="4"/>
      <c r="AD2073" s="4"/>
    </row>
    <row r="2074" spans="4:30" s="2" customFormat="1" x14ac:dyDescent="0.2">
      <c r="D2074" s="1"/>
      <c r="J2074" s="1"/>
      <c r="K2074" s="1"/>
      <c r="L2074" s="1"/>
      <c r="M2074" s="1"/>
      <c r="N2074" s="5"/>
      <c r="Q2074" s="3"/>
      <c r="T2074" s="1"/>
      <c r="U2074" s="1"/>
      <c r="W2074" s="1"/>
      <c r="Y2074" s="7"/>
      <c r="Z2074" s="7"/>
      <c r="AA2074" s="30"/>
      <c r="AC2074" s="4"/>
      <c r="AD2074" s="4"/>
    </row>
    <row r="2075" spans="4:30" s="2" customFormat="1" x14ac:dyDescent="0.2">
      <c r="D2075" s="1"/>
      <c r="J2075" s="1"/>
      <c r="K2075" s="1"/>
      <c r="L2075" s="1"/>
      <c r="M2075" s="1"/>
      <c r="N2075" s="5"/>
      <c r="Q2075" s="3"/>
      <c r="T2075" s="1"/>
      <c r="U2075" s="1"/>
      <c r="W2075" s="1"/>
      <c r="Y2075" s="7"/>
      <c r="Z2075" s="7"/>
      <c r="AA2075" s="30"/>
      <c r="AC2075" s="4"/>
      <c r="AD2075" s="4"/>
    </row>
    <row r="2076" spans="4:30" s="2" customFormat="1" x14ac:dyDescent="0.2">
      <c r="D2076" s="1"/>
      <c r="J2076" s="1"/>
      <c r="K2076" s="1"/>
      <c r="L2076" s="1"/>
      <c r="M2076" s="1"/>
      <c r="N2076" s="5"/>
      <c r="Q2076" s="3"/>
      <c r="T2076" s="1"/>
      <c r="U2076" s="1"/>
      <c r="W2076" s="1"/>
      <c r="Y2076" s="7"/>
      <c r="Z2076" s="7"/>
      <c r="AA2076" s="30"/>
      <c r="AC2076" s="4"/>
      <c r="AD2076" s="4"/>
    </row>
    <row r="2077" spans="4:30" s="2" customFormat="1" x14ac:dyDescent="0.2">
      <c r="D2077" s="1"/>
      <c r="J2077" s="1"/>
      <c r="K2077" s="1"/>
      <c r="L2077" s="1"/>
      <c r="M2077" s="1"/>
      <c r="N2077" s="5"/>
      <c r="Q2077" s="3"/>
      <c r="T2077" s="1"/>
      <c r="U2077" s="1"/>
      <c r="W2077" s="1"/>
      <c r="Y2077" s="7"/>
      <c r="Z2077" s="7"/>
      <c r="AA2077" s="30"/>
      <c r="AC2077" s="4"/>
      <c r="AD2077" s="4"/>
    </row>
    <row r="2078" spans="4:30" s="2" customFormat="1" x14ac:dyDescent="0.2">
      <c r="D2078" s="1"/>
      <c r="J2078" s="1"/>
      <c r="K2078" s="1"/>
      <c r="L2078" s="1"/>
      <c r="M2078" s="1"/>
      <c r="N2078" s="5"/>
      <c r="Q2078" s="3"/>
      <c r="T2078" s="1"/>
      <c r="U2078" s="1"/>
      <c r="W2078" s="1"/>
      <c r="Y2078" s="7"/>
      <c r="Z2078" s="7"/>
      <c r="AA2078" s="30"/>
      <c r="AC2078" s="4"/>
      <c r="AD2078" s="4"/>
    </row>
    <row r="2079" spans="4:30" s="2" customFormat="1" x14ac:dyDescent="0.2">
      <c r="D2079" s="1"/>
      <c r="J2079" s="1"/>
      <c r="K2079" s="1"/>
      <c r="L2079" s="1"/>
      <c r="M2079" s="1"/>
      <c r="N2079" s="5"/>
      <c r="Q2079" s="3"/>
      <c r="T2079" s="1"/>
      <c r="U2079" s="1"/>
      <c r="W2079" s="1"/>
      <c r="Y2079" s="7"/>
      <c r="Z2079" s="7"/>
      <c r="AA2079" s="30"/>
      <c r="AC2079" s="4"/>
      <c r="AD2079" s="4"/>
    </row>
    <row r="2080" spans="4:30" s="2" customFormat="1" x14ac:dyDescent="0.2">
      <c r="D2080" s="1"/>
      <c r="J2080" s="1"/>
      <c r="K2080" s="1"/>
      <c r="L2080" s="1"/>
      <c r="M2080" s="1"/>
      <c r="N2080" s="5"/>
      <c r="Q2080" s="3"/>
      <c r="T2080" s="1"/>
      <c r="U2080" s="1"/>
      <c r="W2080" s="1"/>
      <c r="Y2080" s="7"/>
      <c r="Z2080" s="7"/>
      <c r="AA2080" s="30"/>
      <c r="AC2080" s="4"/>
      <c r="AD2080" s="4"/>
    </row>
    <row r="2081" spans="4:30" s="2" customFormat="1" x14ac:dyDescent="0.2">
      <c r="D2081" s="1"/>
      <c r="J2081" s="1"/>
      <c r="K2081" s="1"/>
      <c r="L2081" s="1"/>
      <c r="M2081" s="1"/>
      <c r="N2081" s="5"/>
      <c r="Q2081" s="3"/>
      <c r="T2081" s="1"/>
      <c r="U2081" s="1"/>
      <c r="W2081" s="1"/>
      <c r="Y2081" s="7"/>
      <c r="Z2081" s="7"/>
      <c r="AA2081" s="30"/>
      <c r="AC2081" s="4"/>
      <c r="AD2081" s="4"/>
    </row>
    <row r="2082" spans="4:30" s="2" customFormat="1" x14ac:dyDescent="0.2">
      <c r="D2082" s="1"/>
      <c r="J2082" s="1"/>
      <c r="K2082" s="1"/>
      <c r="L2082" s="1"/>
      <c r="M2082" s="1"/>
      <c r="N2082" s="5"/>
      <c r="Q2082" s="3"/>
      <c r="T2082" s="1"/>
      <c r="U2082" s="1"/>
      <c r="W2082" s="1"/>
      <c r="Y2082" s="7"/>
      <c r="Z2082" s="7"/>
      <c r="AA2082" s="30"/>
      <c r="AC2082" s="4"/>
      <c r="AD2082" s="4"/>
    </row>
    <row r="2083" spans="4:30" s="2" customFormat="1" x14ac:dyDescent="0.2">
      <c r="D2083" s="1"/>
      <c r="J2083" s="1"/>
      <c r="K2083" s="1"/>
      <c r="L2083" s="1"/>
      <c r="M2083" s="1"/>
      <c r="N2083" s="5"/>
      <c r="Q2083" s="3"/>
      <c r="T2083" s="1"/>
      <c r="U2083" s="1"/>
      <c r="W2083" s="1"/>
      <c r="Y2083" s="7"/>
      <c r="Z2083" s="7"/>
      <c r="AA2083" s="30"/>
      <c r="AC2083" s="4"/>
      <c r="AD2083" s="4"/>
    </row>
    <row r="2084" spans="4:30" s="2" customFormat="1" x14ac:dyDescent="0.2">
      <c r="D2084" s="1"/>
      <c r="J2084" s="1"/>
      <c r="K2084" s="1"/>
      <c r="L2084" s="1"/>
      <c r="M2084" s="1"/>
      <c r="N2084" s="5"/>
      <c r="Q2084" s="3"/>
      <c r="T2084" s="1"/>
      <c r="U2084" s="1"/>
      <c r="W2084" s="1"/>
      <c r="Y2084" s="7"/>
      <c r="Z2084" s="7"/>
      <c r="AA2084" s="30"/>
      <c r="AC2084" s="4"/>
      <c r="AD2084" s="4"/>
    </row>
    <row r="2085" spans="4:30" s="2" customFormat="1" x14ac:dyDescent="0.2">
      <c r="D2085" s="1"/>
      <c r="J2085" s="1"/>
      <c r="K2085" s="1"/>
      <c r="L2085" s="1"/>
      <c r="M2085" s="1"/>
      <c r="N2085" s="5"/>
      <c r="Q2085" s="3"/>
      <c r="T2085" s="1"/>
      <c r="U2085" s="1"/>
      <c r="W2085" s="1"/>
      <c r="Y2085" s="7"/>
      <c r="Z2085" s="7"/>
      <c r="AA2085" s="30"/>
      <c r="AC2085" s="4"/>
      <c r="AD2085" s="4"/>
    </row>
    <row r="2086" spans="4:30" s="2" customFormat="1" x14ac:dyDescent="0.2">
      <c r="D2086" s="1"/>
      <c r="J2086" s="1"/>
      <c r="K2086" s="1"/>
      <c r="L2086" s="1"/>
      <c r="M2086" s="1"/>
      <c r="N2086" s="5"/>
      <c r="Q2086" s="3"/>
      <c r="T2086" s="1"/>
      <c r="U2086" s="1"/>
      <c r="W2086" s="1"/>
      <c r="Y2086" s="7"/>
      <c r="Z2086" s="7"/>
      <c r="AA2086" s="30"/>
      <c r="AC2086" s="4"/>
      <c r="AD2086" s="4"/>
    </row>
    <row r="2087" spans="4:30" s="2" customFormat="1" x14ac:dyDescent="0.2">
      <c r="D2087" s="1"/>
      <c r="J2087" s="1"/>
      <c r="K2087" s="1"/>
      <c r="L2087" s="1"/>
      <c r="M2087" s="1"/>
      <c r="N2087" s="5"/>
      <c r="Q2087" s="3"/>
      <c r="T2087" s="1"/>
      <c r="U2087" s="1"/>
      <c r="W2087" s="1"/>
      <c r="Y2087" s="7"/>
      <c r="Z2087" s="7"/>
      <c r="AA2087" s="30"/>
      <c r="AC2087" s="4"/>
      <c r="AD2087" s="4"/>
    </row>
    <row r="2088" spans="4:30" s="2" customFormat="1" x14ac:dyDescent="0.2">
      <c r="D2088" s="1"/>
      <c r="J2088" s="1"/>
      <c r="K2088" s="1"/>
      <c r="L2088" s="1"/>
      <c r="M2088" s="1"/>
      <c r="N2088" s="5"/>
      <c r="Q2088" s="3"/>
      <c r="T2088" s="1"/>
      <c r="U2088" s="1"/>
      <c r="W2088" s="1"/>
      <c r="Y2088" s="7"/>
      <c r="Z2088" s="7"/>
      <c r="AA2088" s="30"/>
      <c r="AC2088" s="4"/>
      <c r="AD2088" s="4"/>
    </row>
    <row r="2089" spans="4:30" s="2" customFormat="1" x14ac:dyDescent="0.2">
      <c r="D2089" s="1"/>
      <c r="J2089" s="1"/>
      <c r="K2089" s="1"/>
      <c r="L2089" s="1"/>
      <c r="M2089" s="1"/>
      <c r="N2089" s="5"/>
      <c r="Q2089" s="3"/>
      <c r="T2089" s="1"/>
      <c r="U2089" s="1"/>
      <c r="W2089" s="1"/>
      <c r="Y2089" s="7"/>
      <c r="Z2089" s="7"/>
      <c r="AA2089" s="30"/>
      <c r="AC2089" s="4"/>
      <c r="AD2089" s="4"/>
    </row>
    <row r="2090" spans="4:30" s="2" customFormat="1" x14ac:dyDescent="0.2">
      <c r="D2090" s="1"/>
      <c r="J2090" s="1"/>
      <c r="K2090" s="1"/>
      <c r="L2090" s="1"/>
      <c r="M2090" s="1"/>
      <c r="N2090" s="5"/>
      <c r="Q2090" s="3"/>
      <c r="T2090" s="1"/>
      <c r="U2090" s="1"/>
      <c r="W2090" s="1"/>
      <c r="Y2090" s="7"/>
      <c r="Z2090" s="7"/>
      <c r="AA2090" s="30"/>
      <c r="AC2090" s="4"/>
      <c r="AD2090" s="4"/>
    </row>
    <row r="2091" spans="4:30" s="2" customFormat="1" x14ac:dyDescent="0.2">
      <c r="D2091" s="1"/>
      <c r="J2091" s="1"/>
      <c r="K2091" s="1"/>
      <c r="L2091" s="1"/>
      <c r="M2091" s="1"/>
      <c r="N2091" s="5"/>
      <c r="Q2091" s="3"/>
      <c r="T2091" s="1"/>
      <c r="U2091" s="1"/>
      <c r="W2091" s="1"/>
      <c r="Y2091" s="7"/>
      <c r="Z2091" s="7"/>
      <c r="AA2091" s="30"/>
      <c r="AC2091" s="4"/>
      <c r="AD2091" s="4"/>
    </row>
    <row r="2092" spans="4:30" s="2" customFormat="1" x14ac:dyDescent="0.2">
      <c r="D2092" s="1"/>
      <c r="J2092" s="1"/>
      <c r="K2092" s="1"/>
      <c r="L2092" s="1"/>
      <c r="M2092" s="1"/>
      <c r="N2092" s="5"/>
      <c r="Q2092" s="3"/>
      <c r="T2092" s="1"/>
      <c r="U2092" s="1"/>
      <c r="W2092" s="1"/>
      <c r="Y2092" s="7"/>
      <c r="Z2092" s="7"/>
      <c r="AA2092" s="30"/>
      <c r="AC2092" s="4"/>
      <c r="AD2092" s="4"/>
    </row>
    <row r="2093" spans="4:30" s="2" customFormat="1" x14ac:dyDescent="0.2">
      <c r="D2093" s="1"/>
      <c r="J2093" s="1"/>
      <c r="K2093" s="1"/>
      <c r="L2093" s="1"/>
      <c r="M2093" s="1"/>
      <c r="N2093" s="5"/>
      <c r="Q2093" s="3"/>
      <c r="T2093" s="1"/>
      <c r="U2093" s="1"/>
      <c r="W2093" s="1"/>
      <c r="Y2093" s="7"/>
      <c r="Z2093" s="7"/>
      <c r="AA2093" s="30"/>
      <c r="AC2093" s="4"/>
      <c r="AD2093" s="4"/>
    </row>
    <row r="2094" spans="4:30" s="2" customFormat="1" x14ac:dyDescent="0.2">
      <c r="D2094" s="1"/>
      <c r="J2094" s="1"/>
      <c r="K2094" s="1"/>
      <c r="L2094" s="1"/>
      <c r="M2094" s="1"/>
      <c r="N2094" s="5"/>
      <c r="Q2094" s="3"/>
      <c r="T2094" s="1"/>
      <c r="U2094" s="1"/>
      <c r="W2094" s="1"/>
      <c r="Y2094" s="7"/>
      <c r="Z2094" s="7"/>
      <c r="AA2094" s="30"/>
      <c r="AC2094" s="4"/>
      <c r="AD2094" s="4"/>
    </row>
    <row r="2095" spans="4:30" s="2" customFormat="1" x14ac:dyDescent="0.2">
      <c r="D2095" s="1"/>
      <c r="J2095" s="1"/>
      <c r="K2095" s="1"/>
      <c r="L2095" s="1"/>
      <c r="M2095" s="1"/>
      <c r="N2095" s="5"/>
      <c r="Q2095" s="3"/>
      <c r="T2095" s="1"/>
      <c r="U2095" s="1"/>
      <c r="W2095" s="1"/>
      <c r="Y2095" s="7"/>
      <c r="Z2095" s="7"/>
      <c r="AA2095" s="30"/>
      <c r="AC2095" s="4"/>
      <c r="AD2095" s="4"/>
    </row>
    <row r="2096" spans="4:30" s="2" customFormat="1" x14ac:dyDescent="0.2">
      <c r="D2096" s="1"/>
      <c r="J2096" s="1"/>
      <c r="K2096" s="1"/>
      <c r="L2096" s="1"/>
      <c r="M2096" s="1"/>
      <c r="N2096" s="5"/>
      <c r="Q2096" s="3"/>
      <c r="T2096" s="1"/>
      <c r="U2096" s="1"/>
      <c r="W2096" s="1"/>
      <c r="Y2096" s="7"/>
      <c r="Z2096" s="7"/>
      <c r="AA2096" s="30"/>
      <c r="AC2096" s="4"/>
      <c r="AD2096" s="4"/>
    </row>
    <row r="2097" spans="4:30" s="2" customFormat="1" x14ac:dyDescent="0.2">
      <c r="D2097" s="1"/>
      <c r="J2097" s="1"/>
      <c r="K2097" s="1"/>
      <c r="L2097" s="1"/>
      <c r="M2097" s="1"/>
      <c r="N2097" s="5"/>
      <c r="Q2097" s="3"/>
      <c r="T2097" s="1"/>
      <c r="U2097" s="1"/>
      <c r="W2097" s="1"/>
      <c r="Y2097" s="7"/>
      <c r="Z2097" s="7"/>
      <c r="AA2097" s="30"/>
      <c r="AC2097" s="4"/>
      <c r="AD2097" s="4"/>
    </row>
    <row r="2098" spans="4:30" s="2" customFormat="1" x14ac:dyDescent="0.2">
      <c r="D2098" s="1"/>
      <c r="J2098" s="1"/>
      <c r="K2098" s="1"/>
      <c r="L2098" s="1"/>
      <c r="M2098" s="1"/>
      <c r="N2098" s="5"/>
      <c r="Q2098" s="3"/>
      <c r="T2098" s="1"/>
      <c r="U2098" s="1"/>
      <c r="W2098" s="1"/>
      <c r="Y2098" s="7"/>
      <c r="Z2098" s="7"/>
      <c r="AA2098" s="30"/>
      <c r="AC2098" s="4"/>
      <c r="AD2098" s="4"/>
    </row>
    <row r="2099" spans="4:30" s="2" customFormat="1" x14ac:dyDescent="0.2">
      <c r="D2099" s="1"/>
      <c r="J2099" s="1"/>
      <c r="K2099" s="1"/>
      <c r="L2099" s="1"/>
      <c r="M2099" s="1"/>
      <c r="N2099" s="5"/>
      <c r="Q2099" s="3"/>
      <c r="T2099" s="1"/>
      <c r="U2099" s="1"/>
      <c r="W2099" s="1"/>
      <c r="Y2099" s="7"/>
      <c r="Z2099" s="7"/>
      <c r="AA2099" s="30"/>
      <c r="AC2099" s="4"/>
      <c r="AD2099" s="4"/>
    </row>
    <row r="2100" spans="4:30" s="2" customFormat="1" x14ac:dyDescent="0.2">
      <c r="D2100" s="1"/>
      <c r="J2100" s="1"/>
      <c r="K2100" s="1"/>
      <c r="L2100" s="1"/>
      <c r="M2100" s="1"/>
      <c r="N2100" s="5"/>
      <c r="Q2100" s="3"/>
      <c r="T2100" s="1"/>
      <c r="U2100" s="1"/>
      <c r="W2100" s="1"/>
      <c r="Y2100" s="7"/>
      <c r="Z2100" s="7"/>
      <c r="AA2100" s="30"/>
      <c r="AC2100" s="4"/>
      <c r="AD2100" s="4"/>
    </row>
    <row r="2101" spans="4:30" s="2" customFormat="1" x14ac:dyDescent="0.2">
      <c r="D2101" s="1"/>
      <c r="J2101" s="1"/>
      <c r="K2101" s="1"/>
      <c r="L2101" s="1"/>
      <c r="M2101" s="1"/>
      <c r="N2101" s="5"/>
      <c r="Q2101" s="3"/>
      <c r="T2101" s="1"/>
      <c r="U2101" s="1"/>
      <c r="W2101" s="1"/>
      <c r="Y2101" s="7"/>
      <c r="Z2101" s="7"/>
      <c r="AA2101" s="30"/>
      <c r="AC2101" s="4"/>
      <c r="AD2101" s="4"/>
    </row>
    <row r="2102" spans="4:30" s="2" customFormat="1" x14ac:dyDescent="0.2">
      <c r="D2102" s="1"/>
      <c r="J2102" s="1"/>
      <c r="K2102" s="1"/>
      <c r="L2102" s="1"/>
      <c r="M2102" s="1"/>
      <c r="N2102" s="5"/>
      <c r="Q2102" s="3"/>
      <c r="T2102" s="1"/>
      <c r="U2102" s="1"/>
      <c r="W2102" s="1"/>
      <c r="Y2102" s="7"/>
      <c r="Z2102" s="7"/>
      <c r="AA2102" s="30"/>
      <c r="AC2102" s="4"/>
      <c r="AD2102" s="4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of LCF and TMF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Neu, Richard W</dc:creator>
  <cp:lastModifiedBy>Neu, Rick</cp:lastModifiedBy>
  <dcterms:created xsi:type="dcterms:W3CDTF">2021-08-11T16:50:55Z</dcterms:created>
  <dcterms:modified xsi:type="dcterms:W3CDTF">2024-08-01T15:08:43Z</dcterms:modified>
</cp:coreProperties>
</file>